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K:\_SCANY\ABC\Čestlice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1 - Stavební úpravy koup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Stavební úpravy koup...'!$C$140:$K$343</definedName>
    <definedName name="_xlnm.Print_Area" localSheetId="1">'01 - Stavební úpravy koup...'!$C$4:$J$76,'01 - Stavební úpravy koup...'!$C$82:$J$122,'01 - Stavební úpravy koup...'!$C$128:$K$343</definedName>
    <definedName name="_xlnm.Print_Titles" localSheetId="1">'01 - Stavební úpravy koup...'!$140:$140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43"/>
  <c r="BH343"/>
  <c r="BG343"/>
  <c r="BE343"/>
  <c r="BK343"/>
  <c r="J343"/>
  <c r="BF343"/>
  <c r="BI342"/>
  <c r="BH342"/>
  <c r="BG342"/>
  <c r="BE342"/>
  <c r="BK342"/>
  <c r="J342"/>
  <c r="BF342"/>
  <c r="BI340"/>
  <c r="BH340"/>
  <c r="BG340"/>
  <c r="BE340"/>
  <c r="T340"/>
  <c r="T339"/>
  <c r="R340"/>
  <c r="R339"/>
  <c r="P340"/>
  <c r="P339"/>
  <c r="BI338"/>
  <c r="BH338"/>
  <c r="BG338"/>
  <c r="BE338"/>
  <c r="T338"/>
  <c r="T337"/>
  <c r="R338"/>
  <c r="R337"/>
  <c r="P338"/>
  <c r="P337"/>
  <c r="BI336"/>
  <c r="BH336"/>
  <c r="BG336"/>
  <c r="BE336"/>
  <c r="T336"/>
  <c r="T335"/>
  <c r="T334"/>
  <c r="R336"/>
  <c r="R335"/>
  <c r="R334"/>
  <c r="P336"/>
  <c r="P335"/>
  <c r="P334"/>
  <c r="BI328"/>
  <c r="BH328"/>
  <c r="BG328"/>
  <c r="BE328"/>
  <c r="T328"/>
  <c r="R328"/>
  <c r="P328"/>
  <c r="BI326"/>
  <c r="BH326"/>
  <c r="BG326"/>
  <c r="BE326"/>
  <c r="T326"/>
  <c r="R326"/>
  <c r="P326"/>
  <c r="BI325"/>
  <c r="BH325"/>
  <c r="BG325"/>
  <c r="BE325"/>
  <c r="T325"/>
  <c r="R325"/>
  <c r="P325"/>
  <c r="BI314"/>
  <c r="BH314"/>
  <c r="BG314"/>
  <c r="BE314"/>
  <c r="T314"/>
  <c r="R314"/>
  <c r="P314"/>
  <c r="BI312"/>
  <c r="BH312"/>
  <c r="BG312"/>
  <c r="BE312"/>
  <c r="T312"/>
  <c r="R312"/>
  <c r="P312"/>
  <c r="BI311"/>
  <c r="BH311"/>
  <c r="BG311"/>
  <c r="BE311"/>
  <c r="T311"/>
  <c r="R311"/>
  <c r="P311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0"/>
  <c r="BH300"/>
  <c r="BG300"/>
  <c r="BE300"/>
  <c r="T300"/>
  <c r="R300"/>
  <c r="P300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7"/>
  <c r="BH287"/>
  <c r="BG287"/>
  <c r="BE287"/>
  <c r="T287"/>
  <c r="R287"/>
  <c r="P287"/>
  <c r="BI281"/>
  <c r="BH281"/>
  <c r="BG281"/>
  <c r="BE281"/>
  <c r="T281"/>
  <c r="R281"/>
  <c r="P281"/>
  <c r="BI279"/>
  <c r="BH279"/>
  <c r="BG279"/>
  <c r="BE279"/>
  <c r="T279"/>
  <c r="R279"/>
  <c r="P279"/>
  <c r="BI273"/>
  <c r="BH273"/>
  <c r="BG273"/>
  <c r="BE273"/>
  <c r="T273"/>
  <c r="R273"/>
  <c r="P273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7"/>
  <c r="BH267"/>
  <c r="BG267"/>
  <c r="BE267"/>
  <c r="T267"/>
  <c r="R267"/>
  <c r="P267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0"/>
  <c r="BH250"/>
  <c r="BG250"/>
  <c r="BE250"/>
  <c r="T250"/>
  <c r="R250"/>
  <c r="P250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6"/>
  <c r="BH226"/>
  <c r="BG226"/>
  <c r="BE226"/>
  <c r="T226"/>
  <c r="R226"/>
  <c r="P226"/>
  <c r="BI221"/>
  <c r="BH221"/>
  <c r="BG221"/>
  <c r="BE221"/>
  <c r="T221"/>
  <c r="R221"/>
  <c r="P221"/>
  <c r="BI217"/>
  <c r="BH217"/>
  <c r="BG217"/>
  <c r="BE217"/>
  <c r="T217"/>
  <c r="R217"/>
  <c r="P217"/>
  <c r="BI214"/>
  <c r="BH214"/>
  <c r="BG214"/>
  <c r="BE214"/>
  <c r="T214"/>
  <c r="T213"/>
  <c r="R214"/>
  <c r="R213"/>
  <c r="P214"/>
  <c r="P213"/>
  <c r="BI212"/>
  <c r="BH212"/>
  <c r="BG212"/>
  <c r="BE212"/>
  <c r="T212"/>
  <c r="R212"/>
  <c r="P212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6"/>
  <c r="BH206"/>
  <c r="BG206"/>
  <c r="BE206"/>
  <c r="T206"/>
  <c r="R206"/>
  <c r="P206"/>
  <c r="BI205"/>
  <c r="BH205"/>
  <c r="BG205"/>
  <c r="BE205"/>
  <c r="T205"/>
  <c r="R205"/>
  <c r="P205"/>
  <c r="BI203"/>
  <c r="BH203"/>
  <c r="BG203"/>
  <c r="BE203"/>
  <c r="T203"/>
  <c r="R203"/>
  <c r="P203"/>
  <c r="BI199"/>
  <c r="BH199"/>
  <c r="BG199"/>
  <c r="BE199"/>
  <c r="T199"/>
  <c r="R199"/>
  <c r="P199"/>
  <c r="BI198"/>
  <c r="BH198"/>
  <c r="BG198"/>
  <c r="BE198"/>
  <c r="T198"/>
  <c r="R198"/>
  <c r="P198"/>
  <c r="BI194"/>
  <c r="BH194"/>
  <c r="BG194"/>
  <c r="BE194"/>
  <c r="T194"/>
  <c r="R194"/>
  <c r="P194"/>
  <c r="BI193"/>
  <c r="BH193"/>
  <c r="BG193"/>
  <c r="BE193"/>
  <c r="T193"/>
  <c r="R193"/>
  <c r="P193"/>
  <c r="BI191"/>
  <c r="BH191"/>
  <c r="BG191"/>
  <c r="BE191"/>
  <c r="T191"/>
  <c r="R191"/>
  <c r="P191"/>
  <c r="BI187"/>
  <c r="BH187"/>
  <c r="BG187"/>
  <c r="BE187"/>
  <c r="T187"/>
  <c r="R187"/>
  <c r="P187"/>
  <c r="BI186"/>
  <c r="BH186"/>
  <c r="BG186"/>
  <c r="BE186"/>
  <c r="T186"/>
  <c r="R186"/>
  <c r="P186"/>
  <c r="BI180"/>
  <c r="BH180"/>
  <c r="BG180"/>
  <c r="BE180"/>
  <c r="T180"/>
  <c r="R180"/>
  <c r="P180"/>
  <c r="BI173"/>
  <c r="BH173"/>
  <c r="BG173"/>
  <c r="BE173"/>
  <c r="T173"/>
  <c r="R173"/>
  <c r="P173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4"/>
  <c r="BH164"/>
  <c r="BG164"/>
  <c r="BE164"/>
  <c r="T164"/>
  <c r="R164"/>
  <c r="P164"/>
  <c r="BI161"/>
  <c r="BH161"/>
  <c r="BG161"/>
  <c r="BE161"/>
  <c r="T161"/>
  <c r="R161"/>
  <c r="P161"/>
  <c r="BI158"/>
  <c r="BH158"/>
  <c r="BG158"/>
  <c r="BE158"/>
  <c r="T158"/>
  <c r="R158"/>
  <c r="P158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49"/>
  <c r="BH149"/>
  <c r="BG149"/>
  <c r="BE149"/>
  <c r="T149"/>
  <c r="R149"/>
  <c r="P149"/>
  <c r="BI144"/>
  <c r="BH144"/>
  <c r="BG144"/>
  <c r="BE144"/>
  <c r="T144"/>
  <c r="R144"/>
  <c r="P144"/>
  <c r="J138"/>
  <c r="J137"/>
  <c r="F137"/>
  <c r="F135"/>
  <c r="E133"/>
  <c r="J92"/>
  <c r="J91"/>
  <c r="F91"/>
  <c r="F89"/>
  <c r="E87"/>
  <c r="J18"/>
  <c r="E18"/>
  <c r="F92"/>
  <c r="J17"/>
  <c r="J12"/>
  <c r="J135"/>
  <c r="E7"/>
  <c r="E131"/>
  <c i="1" r="L90"/>
  <c r="AM90"/>
  <c r="AM89"/>
  <c r="L89"/>
  <c r="AM87"/>
  <c r="L87"/>
  <c r="L85"/>
  <c r="L84"/>
  <c i="2" r="J340"/>
  <c r="J338"/>
  <c r="J336"/>
  <c r="J328"/>
  <c r="J326"/>
  <c r="BK325"/>
  <c r="J314"/>
  <c r="J312"/>
  <c r="J311"/>
  <c r="J309"/>
  <c r="J308"/>
  <c r="BK307"/>
  <c r="J306"/>
  <c r="J305"/>
  <c r="BK300"/>
  <c r="J298"/>
  <c r="J297"/>
  <c r="J296"/>
  <c r="J294"/>
  <c r="J293"/>
  <c r="BK292"/>
  <c r="J291"/>
  <c r="BK290"/>
  <c r="BK287"/>
  <c r="J281"/>
  <c r="BK279"/>
  <c r="J279"/>
  <c r="BK273"/>
  <c r="J271"/>
  <c r="BK270"/>
  <c r="J269"/>
  <c r="BK267"/>
  <c r="J265"/>
  <c r="J264"/>
  <c r="J263"/>
  <c r="J262"/>
  <c r="BK261"/>
  <c r="J260"/>
  <c r="J259"/>
  <c r="BK258"/>
  <c r="J256"/>
  <c r="BK255"/>
  <c r="BK254"/>
  <c r="BK253"/>
  <c r="BK250"/>
  <c r="J248"/>
  <c r="J247"/>
  <c r="BK246"/>
  <c r="BK245"/>
  <c r="BK244"/>
  <c r="J243"/>
  <c r="BK241"/>
  <c r="J240"/>
  <c r="J239"/>
  <c r="J236"/>
  <c r="BK235"/>
  <c r="J234"/>
  <c r="BK232"/>
  <c r="J231"/>
  <c r="J230"/>
  <c r="BK229"/>
  <c r="J228"/>
  <c r="BK226"/>
  <c r="BK221"/>
  <c r="J217"/>
  <c r="J214"/>
  <c r="BK212"/>
  <c r="BK210"/>
  <c r="J209"/>
  <c r="J208"/>
  <c r="J206"/>
  <c r="J205"/>
  <c r="BK203"/>
  <c r="J199"/>
  <c r="BK198"/>
  <c r="J198"/>
  <c r="J194"/>
  <c r="BK193"/>
  <c r="BK191"/>
  <c r="J186"/>
  <c r="BK180"/>
  <c r="BK173"/>
  <c r="BK170"/>
  <c r="J169"/>
  <c r="J167"/>
  <c r="BK164"/>
  <c r="BK161"/>
  <c r="J158"/>
  <c r="J154"/>
  <c r="BK153"/>
  <c r="J152"/>
  <c r="J149"/>
  <c r="BK144"/>
  <c i="1" r="AS94"/>
  <c i="2" r="BK340"/>
  <c r="BK338"/>
  <c r="BK336"/>
  <c r="BK328"/>
  <c r="BK326"/>
  <c r="J325"/>
  <c r="BK314"/>
  <c r="BK312"/>
  <c r="BK311"/>
  <c r="BK309"/>
  <c r="BK308"/>
  <c r="J307"/>
  <c r="BK306"/>
  <c r="BK305"/>
  <c r="J300"/>
  <c r="BK298"/>
  <c r="BK297"/>
  <c r="BK296"/>
  <c r="BK294"/>
  <c r="BK293"/>
  <c r="J292"/>
  <c r="BK291"/>
  <c r="J290"/>
  <c r="J287"/>
  <c r="BK281"/>
  <c r="J273"/>
  <c r="BK271"/>
  <c r="J270"/>
  <c r="BK269"/>
  <c r="J267"/>
  <c r="BK265"/>
  <c r="BK264"/>
  <c r="BK263"/>
  <c r="BK262"/>
  <c r="J261"/>
  <c r="BK260"/>
  <c r="BK259"/>
  <c r="J258"/>
  <c r="BK256"/>
  <c r="J255"/>
  <c r="J254"/>
  <c r="J253"/>
  <c r="J250"/>
  <c r="BK248"/>
  <c r="BK247"/>
  <c r="J246"/>
  <c r="J245"/>
  <c r="J244"/>
  <c r="BK243"/>
  <c r="J241"/>
  <c r="BK240"/>
  <c r="BK239"/>
  <c r="BK236"/>
  <c r="J235"/>
  <c r="BK234"/>
  <c r="J232"/>
  <c r="BK231"/>
  <c r="BK230"/>
  <c r="J229"/>
  <c r="BK228"/>
  <c r="J226"/>
  <c r="J221"/>
  <c r="BK217"/>
  <c r="BK214"/>
  <c r="J212"/>
  <c r="J210"/>
  <c r="BK209"/>
  <c r="BK208"/>
  <c r="BK206"/>
  <c r="BK205"/>
  <c r="J203"/>
  <c r="BK199"/>
  <c r="BK194"/>
  <c r="J193"/>
  <c r="J191"/>
  <c r="BK187"/>
  <c r="J187"/>
  <c r="BK186"/>
  <c r="J180"/>
  <c r="J173"/>
  <c r="J170"/>
  <c r="BK169"/>
  <c r="BK167"/>
  <c r="J164"/>
  <c r="J161"/>
  <c r="BK158"/>
  <c r="BK154"/>
  <c r="J153"/>
  <c r="BK152"/>
  <c r="BK149"/>
  <c r="J144"/>
  <c l="1" r="R143"/>
  <c r="P157"/>
  <c r="P257"/>
  <c r="BK143"/>
  <c r="J143"/>
  <c r="J98"/>
  <c r="P143"/>
  <c r="T143"/>
  <c r="BK157"/>
  <c r="J157"/>
  <c r="J99"/>
  <c r="R157"/>
  <c r="T157"/>
  <c r="BK192"/>
  <c r="J192"/>
  <c r="J100"/>
  <c r="P192"/>
  <c r="R192"/>
  <c r="T192"/>
  <c r="BK207"/>
  <c r="J207"/>
  <c r="J101"/>
  <c r="P207"/>
  <c r="R207"/>
  <c r="T207"/>
  <c r="BK216"/>
  <c r="J216"/>
  <c r="J104"/>
  <c r="P216"/>
  <c r="R216"/>
  <c r="T216"/>
  <c r="BK227"/>
  <c r="J227"/>
  <c r="J105"/>
  <c r="P227"/>
  <c r="R227"/>
  <c r="T227"/>
  <c r="BK233"/>
  <c r="J233"/>
  <c r="J106"/>
  <c r="P233"/>
  <c r="R233"/>
  <c r="T233"/>
  <c r="BK242"/>
  <c r="J242"/>
  <c r="J107"/>
  <c r="P242"/>
  <c r="R242"/>
  <c r="T242"/>
  <c r="BK249"/>
  <c r="J249"/>
  <c r="J108"/>
  <c r="P249"/>
  <c r="R249"/>
  <c r="T249"/>
  <c r="BK257"/>
  <c r="J257"/>
  <c r="J109"/>
  <c r="R257"/>
  <c r="T257"/>
  <c r="BK266"/>
  <c r="J266"/>
  <c r="J110"/>
  <c r="P266"/>
  <c r="R266"/>
  <c r="T266"/>
  <c r="BK272"/>
  <c r="J272"/>
  <c r="J111"/>
  <c r="P272"/>
  <c r="R272"/>
  <c r="T272"/>
  <c r="BK280"/>
  <c r="J280"/>
  <c r="J112"/>
  <c r="P280"/>
  <c r="R280"/>
  <c r="T280"/>
  <c r="BK295"/>
  <c r="J295"/>
  <c r="J113"/>
  <c r="P295"/>
  <c r="R295"/>
  <c r="T295"/>
  <c r="BK299"/>
  <c r="J299"/>
  <c r="J114"/>
  <c r="P299"/>
  <c r="R299"/>
  <c r="T299"/>
  <c r="BK310"/>
  <c r="J310"/>
  <c r="J115"/>
  <c r="P310"/>
  <c r="R310"/>
  <c r="T310"/>
  <c r="BK313"/>
  <c r="J313"/>
  <c r="J116"/>
  <c r="P313"/>
  <c r="R313"/>
  <c r="T313"/>
  <c r="BK341"/>
  <c r="J341"/>
  <c r="J121"/>
  <c r="J89"/>
  <c r="F138"/>
  <c r="BF144"/>
  <c r="BF152"/>
  <c r="BF154"/>
  <c r="BF158"/>
  <c r="BF161"/>
  <c r="BF167"/>
  <c r="BF170"/>
  <c r="BF173"/>
  <c r="BF191"/>
  <c r="BF199"/>
  <c r="BF206"/>
  <c r="BF209"/>
  <c r="BF210"/>
  <c r="BF212"/>
  <c r="BF214"/>
  <c r="BF217"/>
  <c r="BF221"/>
  <c r="BF226"/>
  <c r="BF228"/>
  <c r="BF231"/>
  <c r="BF232"/>
  <c r="BF234"/>
  <c r="BF235"/>
  <c r="BF239"/>
  <c r="BF240"/>
  <c r="BF244"/>
  <c r="BF245"/>
  <c r="BF247"/>
  <c r="BF250"/>
  <c r="BF253"/>
  <c r="BF255"/>
  <c r="BF256"/>
  <c r="BF259"/>
  <c r="BF260"/>
  <c r="BF264"/>
  <c r="BF265"/>
  <c r="BF281"/>
  <c r="BF287"/>
  <c r="BF291"/>
  <c r="BF294"/>
  <c r="BF298"/>
  <c r="BF300"/>
  <c r="BF307"/>
  <c r="BF308"/>
  <c r="BF309"/>
  <c r="BF312"/>
  <c r="BF314"/>
  <c r="BF336"/>
  <c r="E85"/>
  <c r="BF149"/>
  <c r="BF153"/>
  <c r="BF164"/>
  <c r="BF169"/>
  <c r="BF180"/>
  <c r="BF186"/>
  <c r="BF187"/>
  <c r="BF193"/>
  <c r="BF194"/>
  <c r="BF198"/>
  <c r="BF203"/>
  <c r="BF205"/>
  <c r="BF208"/>
  <c r="BF229"/>
  <c r="BF230"/>
  <c r="BF236"/>
  <c r="BF241"/>
  <c r="BF243"/>
  <c r="BF246"/>
  <c r="BF248"/>
  <c r="BF254"/>
  <c r="BF258"/>
  <c r="BF261"/>
  <c r="BF262"/>
  <c r="BF263"/>
  <c r="BF267"/>
  <c r="BF269"/>
  <c r="BF270"/>
  <c r="BF271"/>
  <c r="BF273"/>
  <c r="BF279"/>
  <c r="BF290"/>
  <c r="BF292"/>
  <c r="BF293"/>
  <c r="BF296"/>
  <c r="BF297"/>
  <c r="BF305"/>
  <c r="BF306"/>
  <c r="BF311"/>
  <c r="BF325"/>
  <c r="BF326"/>
  <c r="BF328"/>
  <c r="BF338"/>
  <c r="BF340"/>
  <c r="BK213"/>
  <c r="J213"/>
  <c r="J102"/>
  <c r="BK335"/>
  <c r="J335"/>
  <c r="J118"/>
  <c r="BK337"/>
  <c r="J337"/>
  <c r="J119"/>
  <c r="BK339"/>
  <c r="J339"/>
  <c r="J120"/>
  <c r="J33"/>
  <c i="1" r="AV95"/>
  <c i="2" r="F35"/>
  <c i="1" r="BB95"/>
  <c r="BB94"/>
  <c r="W31"/>
  <c i="2" r="F36"/>
  <c i="1" r="BC95"/>
  <c r="BC94"/>
  <c r="W32"/>
  <c i="2" r="F33"/>
  <c i="1" r="AZ95"/>
  <c r="AZ94"/>
  <c r="W29"/>
  <c i="2" r="F37"/>
  <c i="1" r="BD95"/>
  <c r="BD94"/>
  <c r="W33"/>
  <c i="2" l="1" r="P215"/>
  <c r="T142"/>
  <c r="T141"/>
  <c r="R142"/>
  <c r="T215"/>
  <c r="R215"/>
  <c r="P142"/>
  <c r="P141"/>
  <c i="1" r="AU95"/>
  <c i="2" r="BK142"/>
  <c r="J142"/>
  <c r="J97"/>
  <c r="BK215"/>
  <c r="J215"/>
  <c r="J103"/>
  <c r="BK334"/>
  <c r="J334"/>
  <c r="J117"/>
  <c i="1" r="AU94"/>
  <c i="2" r="F34"/>
  <c i="1" r="BA95"/>
  <c r="BA94"/>
  <c r="W30"/>
  <c r="AV94"/>
  <c r="AK29"/>
  <c r="AX94"/>
  <c r="AY94"/>
  <c i="2" r="J34"/>
  <c i="1" r="AW95"/>
  <c r="AT95"/>
  <c i="2" l="1" r="R141"/>
  <c r="BK141"/>
  <c r="J141"/>
  <c r="J30"/>
  <c i="1" r="AG95"/>
  <c r="AG94"/>
  <c r="AK26"/>
  <c r="AW94"/>
  <c r="AK30"/>
  <c l="1" r="AN95"/>
  <c i="2" r="J39"/>
  <c r="J96"/>
  <c i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<sst xmlns="http://schemas.openxmlformats.org/spreadsheetml/2006/main">
  <si>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</si>
  <si>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</si>
  <si>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</si>
  <si>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</si>
  <si>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</si>
  <si>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{006e3d61-8c4f-4008-8f11-8ef7d6419d09}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</si>
  <si>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</si>
  <si>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</si>
  <si>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</si>
  <si>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</si>
  <si>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</si>
  <si>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</si>
  <si>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</si>
  <si>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</si>
  <si>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202010-1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</si>
  <si>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</si>
  <si>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</si>
  <si>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koupelny DS - koupelna 146a</t>
  </si>
  <si>
    <t>KSO:</t>
  </si>
  <si>
    <t>CC-CZ:</t>
  </si>
  <si>
    <t>Místo:</t>
  </si>
  <si>
    <t>Sedlčany</t>
  </si>
  <si>
    <t>Datum:</t>
  </si>
  <si>
    <t>30. 10. 2020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</si>
  <si>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</si>
  <si>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</si>
  <si>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</si>
  <si>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</si>
  <si>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</si>
  <si>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</si>
  <si>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</si>
  <si>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</si>
  <si>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</si>
  <si>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27574733</t>
  </si>
  <si>
    <t>JC Stavitelství s.r.o.</t>
  </si>
  <si>
    <t>CZ27574733</t>
  </si>
  <si>
    <t>True</t>
  </si>
  <si>
    <t>Zpracovatel:</t>
  </si>
  <si>
    <t>Ing. Jan Čanda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</si>
  <si>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</si>
  <si>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</si>
  <si>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</si>
  <si>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</si>
  <si>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</si>
  <si>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</si>
  <si>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</si>
  <si>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</si>
  <si>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</si>
  <si>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</si>
  <si>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</si>
  <si>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</si>
  <si>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</si>
  <si>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</si>
  <si>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</si>
  <si>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</si>
  <si>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</si>
  <si>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</si>
  <si>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</si>
  <si>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</si>
  <si>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</si>
  <si>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</si>
  <si>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</si>
  <si>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</si>
  <si>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</si>
  <si>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</si>
  <si>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</si>
  <si>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</si>
  <si>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</si>
  <si>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</si>
  <si>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</si>
  <si>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</si>
  <si>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</si>
  <si>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</si>
  <si>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</si>
  <si>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</si>
  <si>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</si>
  <si>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</si>
  <si>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</si>
  <si>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</si>
  <si>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</si>
  <si>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</si>
  <si>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</si>
  <si>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</si>
  <si>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</si>
  <si>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</si>
  <si>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</si>
  <si>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koupelny 146a</t>
  </si>
  <si>
    <t>STA</t>
  </si>
  <si>
    <t>1</t>
  </si>
  <si>
    <t>{01c40193-6991-4310-9516-f21ef8462a3e}</t>
  </si>
  <si>
    <t>KRYCÍ LIST SOUPISU PRACÍ</t>
  </si>
  <si>
    <t>Objekt:</t>
  </si>
  <si>
    <t>01 - Stavební úpravy koupelny 146a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</si>
  <si>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</si>
  <si>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</si>
  <si>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</si>
  <si>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</si>
  <si>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</si>
  <si>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</si>
  <si>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</si>
  <si>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</si>
  <si>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</si>
  <si>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</si>
  <si>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</si>
  <si>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</si>
  <si>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</si>
  <si>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</si>
  <si>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</si>
  <si>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</si>
  <si>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</si>
  <si>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741 - Elektromontáže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</si>
  <si>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</si>
  <si>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</si>
  <si>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</si>
  <si>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</si>
  <si>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</si>
  <si>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</si>
  <si>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</si>
  <si>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</si>
  <si>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</si>
  <si>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</si>
  <si>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</si>
  <si>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</si>
  <si>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</si>
  <si>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</si>
  <si>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</si>
  <si>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</si>
  <si>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</si>
  <si>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</si>
  <si>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</si>
  <si>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</si>
  <si>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</si>
  <si>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</si>
  <si>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</si>
  <si>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</si>
  <si>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</si>
  <si>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</si>
  <si>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</si>
  <si>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</si>
  <si>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</si>
  <si>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</si>
  <si>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</si>
  <si>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342272323</t>
  </si>
  <si>
    <t>Příčky tl 100 mm z pórobetonových přesných hladkých příčkovek objemové hmotnosti 500 kg/m3</t>
  </si>
  <si>
    <t>m2</t>
  </si>
  <si>
    <t>4</t>
  </si>
  <si>
    <t>2</t>
  </si>
  <si>
    <t>6</t>
  </si>
  <si>
    <t>VV</t>
  </si>
  <si>
    <t>vnitřní dělící konstrukce</t>
  </si>
  <si>
    <t>0,51*2,60*2</t>
  </si>
  <si>
    <t>1,14*2,60*2</t>
  </si>
  <si>
    <t>Součet</t>
  </si>
  <si>
    <t>342272423</t>
  </si>
  <si>
    <t>Příčky tl 125 mm z pórobetonových přesných hladkých příčkovek objemové hmotnosti 500 kg/m3</t>
  </si>
  <si>
    <t>7</t>
  </si>
  <si>
    <t>2,20*2,60</t>
  </si>
  <si>
    <t>342291112</t>
  </si>
  <si>
    <t>Ukotvení příček montážní polyuretanovou pěnou tl příčky přes 100 mm</t>
  </si>
  <si>
    <t>m</t>
  </si>
  <si>
    <t>9</t>
  </si>
  <si>
    <t>342291131</t>
  </si>
  <si>
    <t>Ukotvení příček k betonovým konstrukcím plochými kotvami</t>
  </si>
  <si>
    <t>10</t>
  </si>
  <si>
    <t>5</t>
  </si>
  <si>
    <t>346272111</t>
  </si>
  <si>
    <t>Přizdívky ochranné tl 50 mm z pórobetonových přesných příčkovek Ytong objemové hmotnosti 500 kg/m3</t>
  </si>
  <si>
    <t>-7406805</t>
  </si>
  <si>
    <t xml:space="preserve">přizdívky pro instalace  vody  kan</t>
  </si>
  <si>
    <t>2,19*0,55</t>
  </si>
  <si>
    <t>Úpravy povrchů, podlahy a osazování výplní</t>
  </si>
  <si>
    <t>611131121</t>
  </si>
  <si>
    <t>Penetrace akrylát-silikonová vnitřních stropů nanášená ručně</t>
  </si>
  <si>
    <t>11</t>
  </si>
  <si>
    <t xml:space="preserve">koupelna </t>
  </si>
  <si>
    <t>12,50</t>
  </si>
  <si>
    <t>611135101</t>
  </si>
  <si>
    <t>Hrubá výplň rýh ve stropech maltou jakékoli šířky rýhy</t>
  </si>
  <si>
    <t>12</t>
  </si>
  <si>
    <t>stropy</t>
  </si>
  <si>
    <t>1,364</t>
  </si>
  <si>
    <t>8</t>
  </si>
  <si>
    <t>611142001</t>
  </si>
  <si>
    <t>Potažení vnitřních stropů sklovláknitým pletivem vtlačeným do tenkovrstvé hmoty</t>
  </si>
  <si>
    <t>13</t>
  </si>
  <si>
    <t>611311131</t>
  </si>
  <si>
    <t>Potažení vnitřních rovných stropů vápenným štukem tloušťky do 3 mm</t>
  </si>
  <si>
    <t>14</t>
  </si>
  <si>
    <t>12,5</t>
  </si>
  <si>
    <t>612131121</t>
  </si>
  <si>
    <t>Penetrace akrylát-silikonová vnitřních stěn nanášená ručně</t>
  </si>
  <si>
    <t>612135101</t>
  </si>
  <si>
    <t>Hrubá výplň rýh ve stěnách maltou jakékoli šířky rýhy</t>
  </si>
  <si>
    <t>16</t>
  </si>
  <si>
    <t>po instalacích</t>
  </si>
  <si>
    <t>0,223+0,145+0,895+1,05</t>
  </si>
  <si>
    <t>612142001</t>
  </si>
  <si>
    <t>Potažení vnitřních stěn sklovláknitým pletivem vtlačeným do tenkovrstvé hmoty</t>
  </si>
  <si>
    <t>17</t>
  </si>
  <si>
    <t>146a;</t>
  </si>
  <si>
    <t>(2,60+1,11+0,2+2,42+0,60+1,29+2,01+0,21+1,11)*2,53</t>
  </si>
  <si>
    <t>-1,10*2,00</t>
  </si>
  <si>
    <t>146b;</t>
  </si>
  <si>
    <t>(4,80+0,60*2)*2,53</t>
  </si>
  <si>
    <t>612311131</t>
  </si>
  <si>
    <t>Potažení vnitřních stěn vápenným štukem tloušťky do 3 mm</t>
  </si>
  <si>
    <t>18</t>
  </si>
  <si>
    <t>(2,60+1,11+0,2+2,42+0,60+1,29+2,01+0,21+1,11)*(2,53-2,10)</t>
  </si>
  <si>
    <t>619995001</t>
  </si>
  <si>
    <t>Začištění omítek kolem oken, dveří, podlah nebo obkladů</t>
  </si>
  <si>
    <t>19</t>
  </si>
  <si>
    <t>632450134</t>
  </si>
  <si>
    <t>Vyrovnávací cementový potěr tl do 50 mm ze suchých směsí provedený v ploše</t>
  </si>
  <si>
    <t>20</t>
  </si>
  <si>
    <t>koupelna</t>
  </si>
  <si>
    <t>632459176</t>
  </si>
  <si>
    <t>Příplatek k potěrům tl do 50 mm za plochu do 5 m2</t>
  </si>
  <si>
    <t>Ostatní konstrukce a práce, bourání</t>
  </si>
  <si>
    <t>965081213</t>
  </si>
  <si>
    <t>Bourání podlah z dlaždic keramických nebo xylolitových tl do 10 mm plochy přes 1 m2</t>
  </si>
  <si>
    <t>-1604199914</t>
  </si>
  <si>
    <t>978059541</t>
  </si>
  <si>
    <t>Odsekání a odebrání obkladů stěn z vnitřních obkládaček plochy přes 1 m2</t>
  </si>
  <si>
    <t>1032701154</t>
  </si>
  <si>
    <t>(0,84+2,70+0,6+1,29+1,68+0,22+0,33+1,11)*1,75</t>
  </si>
  <si>
    <t>952901111</t>
  </si>
  <si>
    <t>Vyčištění budov bytové a občanské výstavby při výšce podlaží do 4 m</t>
  </si>
  <si>
    <t>25</t>
  </si>
  <si>
    <t>962084121</t>
  </si>
  <si>
    <t>Bourání příček deskových sádrových typu rabicka tl do 50 mm</t>
  </si>
  <si>
    <t>27</t>
  </si>
  <si>
    <t>(2,60+0,84)*2,55</t>
  </si>
  <si>
    <t>0,90*1,00+0,40*1,35</t>
  </si>
  <si>
    <t>965045112</t>
  </si>
  <si>
    <t>Bourání potěrů cementových nebo pískocementových tl do 50 mm pl do 4 m2</t>
  </si>
  <si>
    <t>28</t>
  </si>
  <si>
    <t>22</t>
  </si>
  <si>
    <t>96901112R</t>
  </si>
  <si>
    <t>Vybourání vodovodního nebo plynového vedení DN do 52</t>
  </si>
  <si>
    <t>kpl</t>
  </si>
  <si>
    <t>30</t>
  </si>
  <si>
    <t>23</t>
  </si>
  <si>
    <t>96901113R</t>
  </si>
  <si>
    <t>Vybourání vodovodního nebo plynového vedení DN do 125</t>
  </si>
  <si>
    <t>31</t>
  </si>
  <si>
    <t>997</t>
  </si>
  <si>
    <t>Přesun sutě</t>
  </si>
  <si>
    <t>24</t>
  </si>
  <si>
    <t>997013216</t>
  </si>
  <si>
    <t>Vnitrostaveništní doprava suti a vybouraných hmot pro budovy v do 21 m ručně</t>
  </si>
  <si>
    <t>t</t>
  </si>
  <si>
    <t>33</t>
  </si>
  <si>
    <t>997013501</t>
  </si>
  <si>
    <t>Odvoz suti a vybouraných hmot na skládku nebo meziskládku do 1 km se složením</t>
  </si>
  <si>
    <t>34</t>
  </si>
  <si>
    <t>26</t>
  </si>
  <si>
    <t>997013509</t>
  </si>
  <si>
    <t>Příplatek k odvozu suti a vybouraných hmot na skládku ZKD 1 km přes 1 km</t>
  </si>
  <si>
    <t>35</t>
  </si>
  <si>
    <t>2,751*45 'Přepočtené koeficientem množství</t>
  </si>
  <si>
    <t>997013831</t>
  </si>
  <si>
    <t>Poplatek za uložení stavebního směsného odpadu na skládce (skládkovné)</t>
  </si>
  <si>
    <t>36</t>
  </si>
  <si>
    <t>998</t>
  </si>
  <si>
    <t>Přesun hmot</t>
  </si>
  <si>
    <t>998018003</t>
  </si>
  <si>
    <t>Přesun hmot ruční pro budovy v do 24 m</t>
  </si>
  <si>
    <t>37</t>
  </si>
  <si>
    <t>PSV</t>
  </si>
  <si>
    <t>Práce a dodávky PSV</t>
  </si>
  <si>
    <t>711</t>
  </si>
  <si>
    <t>Izolace proti vodě, vlhkosti a plynům</t>
  </si>
  <si>
    <t>29</t>
  </si>
  <si>
    <t>711413111</t>
  </si>
  <si>
    <t>Izolace proti vodě za studena vodorovné např. SCHOMBURG těsnicí hmotou vč. koutových bandáží</t>
  </si>
  <si>
    <t>38</t>
  </si>
  <si>
    <t>711413121</t>
  </si>
  <si>
    <t>Izolace proti vodě za studena svislé např. SCHOMBURG těsnicí hmotou vč. koutových bandáží</t>
  </si>
  <si>
    <t>39</t>
  </si>
  <si>
    <t>(1,20+1,20)*2,200</t>
  </si>
  <si>
    <t>(0,84+2,70+0,6+1,29+1,68+0,22+0,33+1,11+3,30)*0,30</t>
  </si>
  <si>
    <t>998711203</t>
  </si>
  <si>
    <t>Přesun hmot procentní pro izolace proti vodě, vlhkosti a plynům v objektech v do 60 m</t>
  </si>
  <si>
    <t>%</t>
  </si>
  <si>
    <t>40</t>
  </si>
  <si>
    <t>721</t>
  </si>
  <si>
    <t>Zdravotechnika - vnitřní kanalizace</t>
  </si>
  <si>
    <t>32</t>
  </si>
  <si>
    <t>721173401</t>
  </si>
  <si>
    <t>Provedení kanalizace vnitřní, připojení zař předmětů, napojení na stoupací potřubí</t>
  </si>
  <si>
    <t>43</t>
  </si>
  <si>
    <t>7211003R1</t>
  </si>
  <si>
    <t>Stavební přípomoce, bourání a začištění rých v konstrukcích, likvidace odpadu po bourání kanalizace</t>
  </si>
  <si>
    <t>45</t>
  </si>
  <si>
    <t>721219114</t>
  </si>
  <si>
    <t>Montáž odtokového sprchového žlabu délky do 1000 mm</t>
  </si>
  <si>
    <t>kus</t>
  </si>
  <si>
    <t>46</t>
  </si>
  <si>
    <t>M</t>
  </si>
  <si>
    <t>55233203</t>
  </si>
  <si>
    <t>žlab sprchového koutu se zápachovou uzávěrkou š koutu 1m</t>
  </si>
  <si>
    <t>47</t>
  </si>
  <si>
    <t>998721203</t>
  </si>
  <si>
    <t>Přesun hmot procentní pro vnitřní kanalizace v objektech v do 24 m</t>
  </si>
  <si>
    <t>48</t>
  </si>
  <si>
    <t>722</t>
  </si>
  <si>
    <t>Zdravotechnika - vnitřní vodovod</t>
  </si>
  <si>
    <t>72200000R1</t>
  </si>
  <si>
    <t>Provedení vnitřního vodovodu, připojení zař. předmětu na SV a TV, napojení na stoupací potrubí</t>
  </si>
  <si>
    <t>49</t>
  </si>
  <si>
    <t>286151000</t>
  </si>
  <si>
    <t>trubka tlaková PPR řada PN 10 20 x 2,2 x 4000 mm</t>
  </si>
  <si>
    <t>50</t>
  </si>
  <si>
    <t>722190401</t>
  </si>
  <si>
    <t>Vyvedení a upevnění výpustku do DN 25</t>
  </si>
  <si>
    <t>51</t>
  </si>
  <si>
    <t>722290215</t>
  </si>
  <si>
    <t>Zkouška těsnosti vodovodního potrubí hrdlového nebo přírubového do DN 100</t>
  </si>
  <si>
    <t>52</t>
  </si>
  <si>
    <t>41</t>
  </si>
  <si>
    <t>7221003R1</t>
  </si>
  <si>
    <t>Stavební přípomoce, bourání a začištění rých v konstrukcích, likvidace odpadu po bourání vodovodu</t>
  </si>
  <si>
    <t>53</t>
  </si>
  <si>
    <t>42</t>
  </si>
  <si>
    <t>998722203</t>
  </si>
  <si>
    <t>Přesun hmot procentní pro vnitřní vodovod v objektech v do 24 m</t>
  </si>
  <si>
    <t>54</t>
  </si>
  <si>
    <t>725</t>
  </si>
  <si>
    <t>Zdravotechnika - zařizovací předměty</t>
  </si>
  <si>
    <t>725220841</t>
  </si>
  <si>
    <t>Demontáž van volně stojící spec. využití</t>
  </si>
  <si>
    <t>soubor</t>
  </si>
  <si>
    <t>66</t>
  </si>
  <si>
    <t>44</t>
  </si>
  <si>
    <t>725841311</t>
  </si>
  <si>
    <t>Baterie sprchové nástěnné pákové spevnou sprchovou hlavou a ruční sprchou</t>
  </si>
  <si>
    <t>68</t>
  </si>
  <si>
    <t>725844785</t>
  </si>
  <si>
    <t>Dodávka a montáž sedátka do sprchy pro invalidy sklopné MT na stěnu</t>
  </si>
  <si>
    <t>-1592875989</t>
  </si>
  <si>
    <t>725901131</t>
  </si>
  <si>
    <t>Dodávka a montáž volně stojící polohovací vany, polohovací ve vertikálním směru s flexibilním připojením na EL, VODO vč. montáže, připojení na KAN, baterie, sprškové sestavy a zprovoznění (ref. zvedací vana BAGHEERA spol. AUDY)</t>
  </si>
  <si>
    <t>soub</t>
  </si>
  <si>
    <t>811075198</t>
  </si>
  <si>
    <t>725901132</t>
  </si>
  <si>
    <t>Provedení přípojných míst a vývodů ve stěnách (EL,VODO,KAN) pro volně stojící polohovací vanu</t>
  </si>
  <si>
    <t>-1109940041</t>
  </si>
  <si>
    <t>998725203</t>
  </si>
  <si>
    <t>Přesun hmot procentní pro zařizovací předměty v objektech v do 24 m</t>
  </si>
  <si>
    <t>69</t>
  </si>
  <si>
    <t>735</t>
  </si>
  <si>
    <t>Ústřední vytápění - otopná tělesa</t>
  </si>
  <si>
    <t>735111810</t>
  </si>
  <si>
    <t>Demontáž otopného tělesa litinového článkového</t>
  </si>
  <si>
    <t>71</t>
  </si>
  <si>
    <t>0,6*2,00</t>
  </si>
  <si>
    <t>735119140</t>
  </si>
  <si>
    <t>Montáž otopného tělesa litinového článkového</t>
  </si>
  <si>
    <t>72</t>
  </si>
  <si>
    <t>735494811</t>
  </si>
  <si>
    <t>Vypuštění vody z otopných těles</t>
  </si>
  <si>
    <t>73</t>
  </si>
  <si>
    <t>735890803</t>
  </si>
  <si>
    <t>Přemístění demontovaného otopného tělesa vodorovně 100 m v objektech výšky přes 12 do 24 m</t>
  </si>
  <si>
    <t>74</t>
  </si>
  <si>
    <t>998735203</t>
  </si>
  <si>
    <t>Přesun hmot procentní pro otopná tělesa v objektech v do 24 m</t>
  </si>
  <si>
    <t>75</t>
  </si>
  <si>
    <t>741</t>
  </si>
  <si>
    <t>Elektromontáže</t>
  </si>
  <si>
    <t>74100000R1</t>
  </si>
  <si>
    <t>Montáž a dodávka kabelových rozvodů izolovaných Cu, připojení zásuvek, vypínačů, svítidel, ventilátor, přepěťová ochrana</t>
  </si>
  <si>
    <t>76</t>
  </si>
  <si>
    <t>55</t>
  </si>
  <si>
    <t>74100000R2</t>
  </si>
  <si>
    <t>Montáž a dodávka svítidel stropních</t>
  </si>
  <si>
    <t>ks</t>
  </si>
  <si>
    <t>77</t>
  </si>
  <si>
    <t>56</t>
  </si>
  <si>
    <t>74100000R3</t>
  </si>
  <si>
    <t>Montáž a dodávka svítidel stropních s nouzovým režimem na dobu 30min</t>
  </si>
  <si>
    <t>78</t>
  </si>
  <si>
    <t>57</t>
  </si>
  <si>
    <t>74100000R4</t>
  </si>
  <si>
    <t>Montáž a dodávka svítidel nástěných</t>
  </si>
  <si>
    <t>1453186476</t>
  </si>
  <si>
    <t>58</t>
  </si>
  <si>
    <t>74100000R6</t>
  </si>
  <si>
    <t>Stavební přípomoce</t>
  </si>
  <si>
    <t>79</t>
  </si>
  <si>
    <t>59</t>
  </si>
  <si>
    <t>741810001</t>
  </si>
  <si>
    <t>Celková prohlídka elektrického rozvodu a zařízení do 100 000,- Kč, vč. revizní zprávy</t>
  </si>
  <si>
    <t>82</t>
  </si>
  <si>
    <t>60</t>
  </si>
  <si>
    <t>998741203</t>
  </si>
  <si>
    <t>Přesun hmot procentní pro silnoproud v objektech v do 24 m</t>
  </si>
  <si>
    <t>83</t>
  </si>
  <si>
    <t>61</t>
  </si>
  <si>
    <t>74100000R7</t>
  </si>
  <si>
    <t>Dodávka a montáž slaboproudých rozvodů s koncovkami s připojením na stávající síť (STA, signalizace na personál)</t>
  </si>
  <si>
    <t>84</t>
  </si>
  <si>
    <t>763</t>
  </si>
  <si>
    <t>Konstrukce suché výstavby</t>
  </si>
  <si>
    <t>62</t>
  </si>
  <si>
    <t>763131351</t>
  </si>
  <si>
    <t>SDK podhled deska 1xH2 12,5 bez TI dvouvrstvá dřevěná spodní kce</t>
  </si>
  <si>
    <t>87</t>
  </si>
  <si>
    <t>6,0+3,2</t>
  </si>
  <si>
    <t>63</t>
  </si>
  <si>
    <t>763172313</t>
  </si>
  <si>
    <t>Montáž revizních dvířek SDK kcí vel. 200x200 mm do podhledu</t>
  </si>
  <si>
    <t>89</t>
  </si>
  <si>
    <t>64</t>
  </si>
  <si>
    <t>590307120</t>
  </si>
  <si>
    <t>dvířka revizní s automatickým zámkem 200 x 200 mm</t>
  </si>
  <si>
    <t>90</t>
  </si>
  <si>
    <t>65</t>
  </si>
  <si>
    <t>998763403</t>
  </si>
  <si>
    <t>Přesun hmot procentní pro sádrokartonové konstrukce v objektech v do 24 m</t>
  </si>
  <si>
    <t>91</t>
  </si>
  <si>
    <t>766</t>
  </si>
  <si>
    <t>Konstrukce truhlářské</t>
  </si>
  <si>
    <t>766691915</t>
  </si>
  <si>
    <t>Vyvěšení nebo zavěšení dřevěných křídel dveří pl přes 2 m2</t>
  </si>
  <si>
    <t>99</t>
  </si>
  <si>
    <t>demontáž;</t>
  </si>
  <si>
    <t>montáž;</t>
  </si>
  <si>
    <t>67</t>
  </si>
  <si>
    <t>998766203</t>
  </si>
  <si>
    <t>Přesun hmot procentní pro konstrukce truhlářské v objektech v do 24 m</t>
  </si>
  <si>
    <t>100</t>
  </si>
  <si>
    <t>771</t>
  </si>
  <si>
    <t>Podlahy z dlaždic</t>
  </si>
  <si>
    <t>771471112</t>
  </si>
  <si>
    <t>Montáž soklíků z dlaždic keramických rovných do malty v do 90 mm, vč. dodávky mat</t>
  </si>
  <si>
    <t>101</t>
  </si>
  <si>
    <t>sokl obytná místnost</t>
  </si>
  <si>
    <t>6,0</t>
  </si>
  <si>
    <t>3,3</t>
  </si>
  <si>
    <t>771574113</t>
  </si>
  <si>
    <t>Montáž podlah keramických režných hladkých lepených flexibilním lepidlem do 12 ks/m2</t>
  </si>
  <si>
    <t>102</t>
  </si>
  <si>
    <t>70</t>
  </si>
  <si>
    <t>597611350</t>
  </si>
  <si>
    <t>dlaždice keramické např. Rako, serie Unistone 33 x 33 cm, DAA38609</t>
  </si>
  <si>
    <t>103</t>
  </si>
  <si>
    <t>771591111</t>
  </si>
  <si>
    <t>Podlahy penetrace podkladu</t>
  </si>
  <si>
    <t>104</t>
  </si>
  <si>
    <t>771591115</t>
  </si>
  <si>
    <t>Podlahy spárování silikonem</t>
  </si>
  <si>
    <t>105</t>
  </si>
  <si>
    <t>771990111</t>
  </si>
  <si>
    <t>Vyrovnání podkladu samonivelační stěrkou tl 4 mm pevnosti 15 Mpa</t>
  </si>
  <si>
    <t>106</t>
  </si>
  <si>
    <t>998771203</t>
  </si>
  <si>
    <t>Přesun hmot procentní pro podlahy z dlaždic v objektech v do 24 m</t>
  </si>
  <si>
    <t>107</t>
  </si>
  <si>
    <t>776</t>
  </si>
  <si>
    <t>Podlahy povlakové</t>
  </si>
  <si>
    <t>776421312</t>
  </si>
  <si>
    <t>Montáž přechodových šroubovaných lišt</t>
  </si>
  <si>
    <t>115</t>
  </si>
  <si>
    <t>76612-001</t>
  </si>
  <si>
    <t>přechodová lišta nerezová</t>
  </si>
  <si>
    <t>116</t>
  </si>
  <si>
    <t>998776203</t>
  </si>
  <si>
    <t>Přesun hmot procentní pro podlahy povlakové v objektech v do 24 m</t>
  </si>
  <si>
    <t>117</t>
  </si>
  <si>
    <t>781</t>
  </si>
  <si>
    <t>Dokončovací práce - obklady</t>
  </si>
  <si>
    <t>781414111</t>
  </si>
  <si>
    <t>Montáž obkladaček vnitřních pravoúhlých pórovinových do 22 ks/m2 lepených flexibilním lepidlem</t>
  </si>
  <si>
    <t>118</t>
  </si>
  <si>
    <t>(2,60+1,11+0,2+2,42+0,60+1,29+2,01+0,21+1,11)*2,10</t>
  </si>
  <si>
    <t>597610000</t>
  </si>
  <si>
    <t xml:space="preserve">obkládačky keramické např. Rako serie Vanity  WATM 3040, 200 x 400mm</t>
  </si>
  <si>
    <t>119</t>
  </si>
  <si>
    <t>80</t>
  </si>
  <si>
    <t>781494111</t>
  </si>
  <si>
    <t>Plastové profily rohové lepené flexibilním lepidlem</t>
  </si>
  <si>
    <t>120</t>
  </si>
  <si>
    <t>81</t>
  </si>
  <si>
    <t>781495111</t>
  </si>
  <si>
    <t>Penetrace podkladu vnitřních obkladů</t>
  </si>
  <si>
    <t>121</t>
  </si>
  <si>
    <t>781495115</t>
  </si>
  <si>
    <t>Spárování vnitřních obkladů silikonem</t>
  </si>
  <si>
    <t>122</t>
  </si>
  <si>
    <t>998781203</t>
  </si>
  <si>
    <t>Přesun hmot procentní pro obklady keramické v objektech v do 24 m</t>
  </si>
  <si>
    <t>123</t>
  </si>
  <si>
    <t>783</t>
  </si>
  <si>
    <t>Dokončovací práce - nátěry</t>
  </si>
  <si>
    <t>783617111</t>
  </si>
  <si>
    <t>Krycí jednonásobný syntetický nátěr článkových otopných těles</t>
  </si>
  <si>
    <t>124</t>
  </si>
  <si>
    <t>85</t>
  </si>
  <si>
    <t>783617501</t>
  </si>
  <si>
    <t>Krycí jednonásobný syntetický nátěr oc. zárubní</t>
  </si>
  <si>
    <t>125</t>
  </si>
  <si>
    <t>784</t>
  </si>
  <si>
    <t>Dokončovací práce - malby a tapety</t>
  </si>
  <si>
    <t>86</t>
  </si>
  <si>
    <t>784121001</t>
  </si>
  <si>
    <t>Oškrabání malby v mísnostech výšky do 3,80 m</t>
  </si>
  <si>
    <t>126</t>
  </si>
  <si>
    <t>stěny</t>
  </si>
  <si>
    <t>42,30*(1,75/2,53)</t>
  </si>
  <si>
    <t>(2,53*2,22)*2,53</t>
  </si>
  <si>
    <t>146c;</t>
  </si>
  <si>
    <t>(1,29*2+2,60*2)*(2,53-1,75)</t>
  </si>
  <si>
    <t>784121011</t>
  </si>
  <si>
    <t>Rozmývání podkladu po oškrabání malby v místnostech výšky do 3,80 m</t>
  </si>
  <si>
    <t>127</t>
  </si>
  <si>
    <t>88</t>
  </si>
  <si>
    <t>784181001</t>
  </si>
  <si>
    <t>Jednonásobné pačokování v místnostech výšky do 3,80 m</t>
  </si>
  <si>
    <t>128</t>
  </si>
  <si>
    <t>62,037 + 6,0*2,53</t>
  </si>
  <si>
    <t>784211101</t>
  </si>
  <si>
    <t>Dvojnásobné bílé malby ze směsí za mokra výborně otěruvzdorných v místnostech výšky do 3,80 m vč. penetrace</t>
  </si>
  <si>
    <t>129</t>
  </si>
  <si>
    <t>stropy;</t>
  </si>
  <si>
    <t>21,78</t>
  </si>
  <si>
    <t>stěny;</t>
  </si>
  <si>
    <t>77,217</t>
  </si>
  <si>
    <t>VRN</t>
  </si>
  <si>
    <t>Vedlejší rozpočtové náklady</t>
  </si>
  <si>
    <t>VRN3</t>
  </si>
  <si>
    <t>Zařízení staveniště</t>
  </si>
  <si>
    <t>030001000</t>
  </si>
  <si>
    <t>130</t>
  </si>
  <si>
    <t>VRN4</t>
  </si>
  <si>
    <t>Inženýrská činnost</t>
  </si>
  <si>
    <t>045002000</t>
  </si>
  <si>
    <t>Kompletační a koordinační činnost</t>
  </si>
  <si>
    <t>131</t>
  </si>
  <si>
    <t>VRN7</t>
  </si>
  <si>
    <t>Provozní vlivy</t>
  </si>
  <si>
    <t>92</t>
  </si>
  <si>
    <t>071103000</t>
  </si>
  <si>
    <t>Provoz investora</t>
  </si>
  <si>
    <t>132</t>
  </si>
  <si>
    <t>VP</t>
  </si>
  <si>
    <t xml:space="preserve"> 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</si>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</sst>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  <protection locked="0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21" fillId="2" borderId="22" xfId="0" applyFont="1" applyFill="1" applyBorder="1" applyAlignment="1" applyProtection="1">
      <alignment horizontal="left" vertical="center"/>
      <protection locked="0"/>
    </xf>
    <xf numFmtId="0" fontId="21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36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54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55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56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55</v>
      </c>
      <c r="AI60" s="42"/>
      <c r="AJ60" s="42"/>
      <c r="AK60" s="42"/>
      <c r="AL60" s="42"/>
      <c r="AM60" s="64" t="s">
        <v>56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57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58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55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56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55</v>
      </c>
      <c r="AI75" s="42"/>
      <c r="AJ75" s="42"/>
      <c r="AK75" s="42"/>
      <c r="AL75" s="42"/>
      <c r="AM75" s="64" t="s">
        <v>56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59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202010-1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koupelny DS - koupelna 146a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Sedlčany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30. 10. 2020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Domov Sedlčany - poskytovatel soc. služeb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JC Stavitelství s.r.o.</v>
      </c>
      <c r="AN89" s="71"/>
      <c r="AO89" s="71"/>
      <c r="AP89" s="71"/>
      <c r="AQ89" s="40"/>
      <c r="AR89" s="44"/>
      <c r="AS89" s="81" t="s">
        <v>60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37</v>
      </c>
      <c r="AJ90" s="40"/>
      <c r="AK90" s="40"/>
      <c r="AL90" s="40"/>
      <c r="AM90" s="80" t="str">
        <f>IF(E20="","",E20)</f>
        <v>Ing. Jan Čanda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61</v>
      </c>
      <c r="D92" s="94"/>
      <c r="E92" s="94"/>
      <c r="F92" s="94"/>
      <c r="G92" s="94"/>
      <c r="H92" s="95"/>
      <c r="I92" s="96" t="s">
        <v>62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63</v>
      </c>
      <c r="AH92" s="94"/>
      <c r="AI92" s="94"/>
      <c r="AJ92" s="94"/>
      <c r="AK92" s="94"/>
      <c r="AL92" s="94"/>
      <c r="AM92" s="94"/>
      <c r="AN92" s="96" t="s">
        <v>64</v>
      </c>
      <c r="AO92" s="94"/>
      <c r="AP92" s="98"/>
      <c r="AQ92" s="99" t="s">
        <v>65</v>
      </c>
      <c r="AR92" s="44"/>
      <c r="AS92" s="100" t="s">
        <v>66</v>
      </c>
      <c r="AT92" s="101" t="s">
        <v>67</v>
      </c>
      <c r="AU92" s="101" t="s">
        <v>68</v>
      </c>
      <c r="AV92" s="101" t="s">
        <v>69</v>
      </c>
      <c r="AW92" s="101" t="s">
        <v>70</v>
      </c>
      <c r="AX92" s="101" t="s">
        <v>71</v>
      </c>
      <c r="AY92" s="101" t="s">
        <v>72</v>
      </c>
      <c r="AZ92" s="101" t="s">
        <v>73</v>
      </c>
      <c r="BA92" s="101" t="s">
        <v>74</v>
      </c>
      <c r="BB92" s="101" t="s">
        <v>75</v>
      </c>
      <c r="BC92" s="101" t="s">
        <v>76</v>
      </c>
      <c r="BD92" s="102" t="s">
        <v>77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78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79</v>
      </c>
      <c r="BT94" s="117" t="s">
        <v>80</v>
      </c>
      <c r="BU94" s="118" t="s">
        <v>81</v>
      </c>
      <c r="BV94" s="117" t="s">
        <v>82</v>
      </c>
      <c r="BW94" s="117" t="s">
        <v>5</v>
      </c>
      <c r="BX94" s="117" t="s">
        <v>83</v>
      </c>
      <c r="CL94" s="117" t="s">
        <v>1</v>
      </c>
    </row>
    <row r="95" s="7" customFormat="1" ht="16.5" customHeight="1">
      <c r="A95" s="119" t="s">
        <v>84</v>
      </c>
      <c r="B95" s="120"/>
      <c r="C95" s="121"/>
      <c r="D95" s="122" t="s">
        <v>85</v>
      </c>
      <c r="E95" s="122"/>
      <c r="F95" s="122"/>
      <c r="G95" s="122"/>
      <c r="H95" s="122"/>
      <c r="I95" s="123"/>
      <c r="J95" s="122" t="s">
        <v>86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Stavební úpravy koup...'!J30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87</v>
      </c>
      <c r="AR95" s="126"/>
      <c r="AS95" s="127">
        <v>0</v>
      </c>
      <c r="AT95" s="128">
        <f>ROUND(SUM(AV95:AW95),2)</f>
        <v>0</v>
      </c>
      <c r="AU95" s="129">
        <f>'01 - Stavební úpravy koup...'!P141</f>
        <v>0</v>
      </c>
      <c r="AV95" s="128">
        <f>'01 - Stavební úpravy koup...'!J33</f>
        <v>0</v>
      </c>
      <c r="AW95" s="128">
        <f>'01 - Stavební úpravy koup...'!J34</f>
        <v>0</v>
      </c>
      <c r="AX95" s="128">
        <f>'01 - Stavební úpravy koup...'!J35</f>
        <v>0</v>
      </c>
      <c r="AY95" s="128">
        <f>'01 - Stavební úpravy koup...'!J36</f>
        <v>0</v>
      </c>
      <c r="AZ95" s="128">
        <f>'01 - Stavební úpravy koup...'!F33</f>
        <v>0</v>
      </c>
      <c r="BA95" s="128">
        <f>'01 - Stavební úpravy koup...'!F34</f>
        <v>0</v>
      </c>
      <c r="BB95" s="128">
        <f>'01 - Stavební úpravy koup...'!F35</f>
        <v>0</v>
      </c>
      <c r="BC95" s="128">
        <f>'01 - Stavební úpravy koup...'!F36</f>
        <v>0</v>
      </c>
      <c r="BD95" s="130">
        <f>'01 - Stavební úpravy koup...'!F37</f>
        <v>0</v>
      </c>
      <c r="BE95" s="7"/>
      <c r="BT95" s="131" t="s">
        <v>88</v>
      </c>
      <c r="BV95" s="131" t="s">
        <v>82</v>
      </c>
      <c r="BW95" s="131" t="s">
        <v>89</v>
      </c>
      <c r="BX95" s="131" t="s">
        <v>5</v>
      </c>
      <c r="CL95" s="131" t="s">
        <v>1</v>
      </c>
      <c r="CM95" s="131" t="s">
        <v>88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yBI6vtJjZ6igMoHvLa4Tskn0u6pQWnajC/J6ZU3TR0wYHAwxsxvupVYKzmiSk3r1nT73rBOD5QyyknKmVbLrQg==" hashValue="0+OoRkPWEzrWxDz80s9s/zGn43mF7trLLX1ntWyS3M+l9yBAad4DS4vCyuZ28L6DiYxfAK9ToDgUET3LC7DRD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Stavební úpravy koup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20"/>
      <c r="AT3" s="17" t="s">
        <v>88</v>
      </c>
    </row>
    <row r="4" s="1" customFormat="1" ht="24.96" customHeight="1">
      <c r="B4" s="20"/>
      <c r="D4" s="136" t="s">
        <v>90</v>
      </c>
      <c r="I4" s="132"/>
      <c r="L4" s="20"/>
      <c r="M4" s="137" t="s">
        <v>10</v>
      </c>
      <c r="AT4" s="17" t="s">
        <v>4</v>
      </c>
    </row>
    <row r="5" s="1" customFormat="1" ht="6.96" customHeight="1">
      <c r="B5" s="20"/>
      <c r="I5" s="132"/>
      <c r="L5" s="20"/>
    </row>
    <row r="6" s="1" customFormat="1" ht="12" customHeight="1">
      <c r="B6" s="20"/>
      <c r="D6" s="138" t="s">
        <v>16</v>
      </c>
      <c r="I6" s="132"/>
      <c r="L6" s="20"/>
    </row>
    <row r="7" s="1" customFormat="1" ht="16.5" customHeight="1">
      <c r="B7" s="20"/>
      <c r="E7" s="139" t="str">
        <f>'Rekapitulace stavby'!K6</f>
        <v>Oprava koupelny DS - koupelna 146a</v>
      </c>
      <c r="F7" s="138"/>
      <c r="G7" s="138"/>
      <c r="H7" s="138"/>
      <c r="I7" s="132"/>
      <c r="L7" s="20"/>
    </row>
    <row r="8" s="2" customFormat="1" ht="12" customHeight="1">
      <c r="A8" s="38"/>
      <c r="B8" s="44"/>
      <c r="C8" s="38"/>
      <c r="D8" s="138" t="s">
        <v>91</v>
      </c>
      <c r="E8" s="38"/>
      <c r="F8" s="38"/>
      <c r="G8" s="38"/>
      <c r="H8" s="38"/>
      <c r="I8" s="140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1" t="s">
        <v>92</v>
      </c>
      <c r="F9" s="38"/>
      <c r="G9" s="38"/>
      <c r="H9" s="38"/>
      <c r="I9" s="140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0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8" t="s">
        <v>18</v>
      </c>
      <c r="E11" s="38"/>
      <c r="F11" s="142" t="s">
        <v>1</v>
      </c>
      <c r="G11" s="38"/>
      <c r="H11" s="38"/>
      <c r="I11" s="143" t="s">
        <v>19</v>
      </c>
      <c r="J11" s="142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8" t="s">
        <v>20</v>
      </c>
      <c r="E12" s="38"/>
      <c r="F12" s="142" t="s">
        <v>21</v>
      </c>
      <c r="G12" s="38"/>
      <c r="H12" s="38"/>
      <c r="I12" s="143" t="s">
        <v>22</v>
      </c>
      <c r="J12" s="144" t="str">
        <f>'Rekapitulace stavby'!AN8</f>
        <v>30. 10. 2020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0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8" t="s">
        <v>24</v>
      </c>
      <c r="E14" s="38"/>
      <c r="F14" s="38"/>
      <c r="G14" s="38"/>
      <c r="H14" s="38"/>
      <c r="I14" s="143" t="s">
        <v>25</v>
      </c>
      <c r="J14" s="142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2" t="s">
        <v>27</v>
      </c>
      <c r="F15" s="38"/>
      <c r="G15" s="38"/>
      <c r="H15" s="38"/>
      <c r="I15" s="143" t="s">
        <v>28</v>
      </c>
      <c r="J15" s="142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0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8" t="s">
        <v>30</v>
      </c>
      <c r="E17" s="38"/>
      <c r="F17" s="38"/>
      <c r="G17" s="38"/>
      <c r="H17" s="38"/>
      <c r="I17" s="143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2"/>
      <c r="G18" s="142"/>
      <c r="H18" s="142"/>
      <c r="I18" s="143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0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8" t="s">
        <v>32</v>
      </c>
      <c r="E20" s="38"/>
      <c r="F20" s="38"/>
      <c r="G20" s="38"/>
      <c r="H20" s="38"/>
      <c r="I20" s="143" t="s">
        <v>25</v>
      </c>
      <c r="J20" s="142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2" t="s">
        <v>34</v>
      </c>
      <c r="F21" s="38"/>
      <c r="G21" s="38"/>
      <c r="H21" s="38"/>
      <c r="I21" s="143" t="s">
        <v>28</v>
      </c>
      <c r="J21" s="142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0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8" t="s">
        <v>37</v>
      </c>
      <c r="E23" s="38"/>
      <c r="F23" s="38"/>
      <c r="G23" s="38"/>
      <c r="H23" s="38"/>
      <c r="I23" s="143" t="s">
        <v>25</v>
      </c>
      <c r="J23" s="142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2" t="s">
        <v>38</v>
      </c>
      <c r="F24" s="38"/>
      <c r="G24" s="38"/>
      <c r="H24" s="38"/>
      <c r="I24" s="143" t="s">
        <v>28</v>
      </c>
      <c r="J24" s="142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0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8" t="s">
        <v>39</v>
      </c>
      <c r="E26" s="38"/>
      <c r="F26" s="38"/>
      <c r="G26" s="38"/>
      <c r="H26" s="38"/>
      <c r="I26" s="140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8"/>
      <c r="J27" s="145"/>
      <c r="K27" s="145"/>
      <c r="L27" s="149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0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1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40</v>
      </c>
      <c r="E30" s="38"/>
      <c r="F30" s="38"/>
      <c r="G30" s="38"/>
      <c r="H30" s="38"/>
      <c r="I30" s="140"/>
      <c r="J30" s="153">
        <f>ROUND(J141,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1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42</v>
      </c>
      <c r="G32" s="38"/>
      <c r="H32" s="38"/>
      <c r="I32" s="155" t="s">
        <v>41</v>
      </c>
      <c r="J32" s="154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6" t="s">
        <v>44</v>
      </c>
      <c r="E33" s="138" t="s">
        <v>45</v>
      </c>
      <c r="F33" s="157">
        <f>ROUND((ROUND((SUM(BE141:BE340)),  2) + SUM(BE342:BE343)), 2)</f>
        <v>0</v>
      </c>
      <c r="G33" s="38"/>
      <c r="H33" s="38"/>
      <c r="I33" s="158">
        <v>0.20999999999999999</v>
      </c>
      <c r="J33" s="157">
        <f>ROUND((ROUND(((SUM(BE141:BE340))*I33),  2) + (SUM(BE342:BE343)*I33)),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8" t="s">
        <v>46</v>
      </c>
      <c r="F34" s="157">
        <f>ROUND((ROUND((SUM(BF141:BF340)),  2) + SUM(BF342:BF343)), 2)</f>
        <v>0</v>
      </c>
      <c r="G34" s="38"/>
      <c r="H34" s="38"/>
      <c r="I34" s="158">
        <v>0.14999999999999999</v>
      </c>
      <c r="J34" s="157">
        <f>ROUND((ROUND(((SUM(BF141:BF340))*I34),  2) + (SUM(BF342:BF343)*I34)),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8" t="s">
        <v>47</v>
      </c>
      <c r="F35" s="157">
        <f>ROUND((ROUND((SUM(BG141:BG340)),  2) + SUM(BG342:BG343)), 2)</f>
        <v>0</v>
      </c>
      <c r="G35" s="38"/>
      <c r="H35" s="38"/>
      <c r="I35" s="158">
        <v>0.20999999999999999</v>
      </c>
      <c r="J35" s="157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8" t="s">
        <v>48</v>
      </c>
      <c r="F36" s="157">
        <f>ROUND((ROUND((SUM(BH141:BH340)),  2) + SUM(BH342:BH343)), 2)</f>
        <v>0</v>
      </c>
      <c r="G36" s="38"/>
      <c r="H36" s="38"/>
      <c r="I36" s="158">
        <v>0.14999999999999999</v>
      </c>
      <c r="J36" s="157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8" t="s">
        <v>49</v>
      </c>
      <c r="F37" s="157">
        <f>ROUND((ROUND((SUM(BI141:BI340)),  2) + SUM(BI342:BI343)), 2)</f>
        <v>0</v>
      </c>
      <c r="G37" s="38"/>
      <c r="H37" s="38"/>
      <c r="I37" s="158">
        <v>0</v>
      </c>
      <c r="J37" s="157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0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9"/>
      <c r="D39" s="160" t="s">
        <v>50</v>
      </c>
      <c r="E39" s="161"/>
      <c r="F39" s="161"/>
      <c r="G39" s="162" t="s">
        <v>51</v>
      </c>
      <c r="H39" s="163" t="s">
        <v>52</v>
      </c>
      <c r="I39" s="164"/>
      <c r="J39" s="165">
        <f>SUM(J30:J37)</f>
        <v>0</v>
      </c>
      <c r="K39" s="166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0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2"/>
      <c r="L41" s="20"/>
    </row>
    <row r="42" s="1" customFormat="1" ht="14.4" customHeight="1">
      <c r="B42" s="20"/>
      <c r="I42" s="132"/>
      <c r="L42" s="20"/>
    </row>
    <row r="43" s="1" customFormat="1" ht="14.4" customHeight="1">
      <c r="B43" s="20"/>
      <c r="I43" s="132"/>
      <c r="L43" s="20"/>
    </row>
    <row r="44" s="1" customFormat="1" ht="14.4" customHeight="1">
      <c r="B44" s="20"/>
      <c r="I44" s="132"/>
      <c r="L44" s="20"/>
    </row>
    <row r="45" s="1" customFormat="1" ht="14.4" customHeight="1">
      <c r="B45" s="20"/>
      <c r="I45" s="132"/>
      <c r="L45" s="20"/>
    </row>
    <row r="46" s="1" customFormat="1" ht="14.4" customHeight="1">
      <c r="B46" s="20"/>
      <c r="I46" s="132"/>
      <c r="L46" s="20"/>
    </row>
    <row r="47" s="1" customFormat="1" ht="14.4" customHeight="1">
      <c r="B47" s="20"/>
      <c r="I47" s="132"/>
      <c r="L47" s="20"/>
    </row>
    <row r="48" s="1" customFormat="1" ht="14.4" customHeight="1">
      <c r="B48" s="20"/>
      <c r="I48" s="132"/>
      <c r="L48" s="20"/>
    </row>
    <row r="49" s="1" customFormat="1" ht="14.4" customHeight="1">
      <c r="B49" s="20"/>
      <c r="I49" s="132"/>
      <c r="L49" s="20"/>
    </row>
    <row r="50" s="2" customFormat="1" ht="14.4" customHeight="1">
      <c r="B50" s="63"/>
      <c r="D50" s="167" t="s">
        <v>53</v>
      </c>
      <c r="E50" s="168"/>
      <c r="F50" s="168"/>
      <c r="G50" s="167" t="s">
        <v>54</v>
      </c>
      <c r="H50" s="168"/>
      <c r="I50" s="169"/>
      <c r="J50" s="168"/>
      <c r="K50" s="16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0" t="s">
        <v>55</v>
      </c>
      <c r="E61" s="171"/>
      <c r="F61" s="172" t="s">
        <v>56</v>
      </c>
      <c r="G61" s="170" t="s">
        <v>55</v>
      </c>
      <c r="H61" s="171"/>
      <c r="I61" s="173"/>
      <c r="J61" s="174" t="s">
        <v>56</v>
      </c>
      <c r="K61" s="171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7" t="s">
        <v>57</v>
      </c>
      <c r="E65" s="175"/>
      <c r="F65" s="175"/>
      <c r="G65" s="167" t="s">
        <v>58</v>
      </c>
      <c r="H65" s="175"/>
      <c r="I65" s="176"/>
      <c r="J65" s="175"/>
      <c r="K65" s="17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0" t="s">
        <v>55</v>
      </c>
      <c r="E76" s="171"/>
      <c r="F76" s="172" t="s">
        <v>56</v>
      </c>
      <c r="G76" s="170" t="s">
        <v>55</v>
      </c>
      <c r="H76" s="171"/>
      <c r="I76" s="173"/>
      <c r="J76" s="174" t="s">
        <v>56</v>
      </c>
      <c r="K76" s="171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7"/>
      <c r="C77" s="178"/>
      <c r="D77" s="178"/>
      <c r="E77" s="178"/>
      <c r="F77" s="178"/>
      <c r="G77" s="178"/>
      <c r="H77" s="178"/>
      <c r="I77" s="179"/>
      <c r="J77" s="178"/>
      <c r="K77" s="178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0"/>
      <c r="C81" s="181"/>
      <c r="D81" s="181"/>
      <c r="E81" s="181"/>
      <c r="F81" s="181"/>
      <c r="G81" s="181"/>
      <c r="H81" s="181"/>
      <c r="I81" s="182"/>
      <c r="J81" s="181"/>
      <c r="K81" s="181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1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Oprava koupelny DS - koupelna 146a</v>
      </c>
      <c r="F85" s="32"/>
      <c r="G85" s="32"/>
      <c r="H85" s="32"/>
      <c r="I85" s="1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1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Stavební úpravy koupelny 146a</v>
      </c>
      <c r="F87" s="40"/>
      <c r="G87" s="40"/>
      <c r="H87" s="40"/>
      <c r="I87" s="1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Sedlčany</v>
      </c>
      <c r="G89" s="40"/>
      <c r="H89" s="40"/>
      <c r="I89" s="143" t="s">
        <v>22</v>
      </c>
      <c r="J89" s="79" t="str">
        <f>IF(J12="","",J12)</f>
        <v>30. 10. 2020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Domov Sedlčany - poskytovatel soc. služeb</v>
      </c>
      <c r="G91" s="40"/>
      <c r="H91" s="40"/>
      <c r="I91" s="143" t="s">
        <v>32</v>
      </c>
      <c r="J91" s="36" t="str">
        <f>E21</f>
        <v>JC Stavitelství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43" t="s">
        <v>37</v>
      </c>
      <c r="J92" s="36" t="str">
        <f>E24</f>
        <v>Ing. Jan Čanda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94</v>
      </c>
      <c r="D94" s="185"/>
      <c r="E94" s="185"/>
      <c r="F94" s="185"/>
      <c r="G94" s="185"/>
      <c r="H94" s="185"/>
      <c r="I94" s="186"/>
      <c r="J94" s="187" t="s">
        <v>95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8" t="s">
        <v>96</v>
      </c>
      <c r="D96" s="40"/>
      <c r="E96" s="40"/>
      <c r="F96" s="40"/>
      <c r="G96" s="40"/>
      <c r="H96" s="40"/>
      <c r="I96" s="140"/>
      <c r="J96" s="110">
        <f>J141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89"/>
      <c r="C97" s="190"/>
      <c r="D97" s="191" t="s">
        <v>98</v>
      </c>
      <c r="E97" s="192"/>
      <c r="F97" s="192"/>
      <c r="G97" s="192"/>
      <c r="H97" s="192"/>
      <c r="I97" s="193"/>
      <c r="J97" s="194">
        <f>J142</f>
        <v>0</v>
      </c>
      <c r="K97" s="190"/>
      <c r="L97" s="19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6"/>
      <c r="C98" s="197"/>
      <c r="D98" s="198" t="s">
        <v>99</v>
      </c>
      <c r="E98" s="199"/>
      <c r="F98" s="199"/>
      <c r="G98" s="199"/>
      <c r="H98" s="199"/>
      <c r="I98" s="200"/>
      <c r="J98" s="201">
        <f>J143</f>
        <v>0</v>
      </c>
      <c r="K98" s="197"/>
      <c r="L98" s="20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6"/>
      <c r="C99" s="197"/>
      <c r="D99" s="198" t="s">
        <v>100</v>
      </c>
      <c r="E99" s="199"/>
      <c r="F99" s="199"/>
      <c r="G99" s="199"/>
      <c r="H99" s="199"/>
      <c r="I99" s="200"/>
      <c r="J99" s="201">
        <f>J157</f>
        <v>0</v>
      </c>
      <c r="K99" s="197"/>
      <c r="L99" s="20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6"/>
      <c r="C100" s="197"/>
      <c r="D100" s="198" t="s">
        <v>101</v>
      </c>
      <c r="E100" s="199"/>
      <c r="F100" s="199"/>
      <c r="G100" s="199"/>
      <c r="H100" s="199"/>
      <c r="I100" s="200"/>
      <c r="J100" s="201">
        <f>J192</f>
        <v>0</v>
      </c>
      <c r="K100" s="197"/>
      <c r="L100" s="20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97"/>
      <c r="D101" s="198" t="s">
        <v>102</v>
      </c>
      <c r="E101" s="199"/>
      <c r="F101" s="199"/>
      <c r="G101" s="199"/>
      <c r="H101" s="199"/>
      <c r="I101" s="200"/>
      <c r="J101" s="201">
        <f>J207</f>
        <v>0</v>
      </c>
      <c r="K101" s="197"/>
      <c r="L101" s="20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97"/>
      <c r="D102" s="198" t="s">
        <v>103</v>
      </c>
      <c r="E102" s="199"/>
      <c r="F102" s="199"/>
      <c r="G102" s="199"/>
      <c r="H102" s="199"/>
      <c r="I102" s="200"/>
      <c r="J102" s="201">
        <f>J213</f>
        <v>0</v>
      </c>
      <c r="K102" s="197"/>
      <c r="L102" s="20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104</v>
      </c>
      <c r="E103" s="192"/>
      <c r="F103" s="192"/>
      <c r="G103" s="192"/>
      <c r="H103" s="192"/>
      <c r="I103" s="193"/>
      <c r="J103" s="194">
        <f>J215</f>
        <v>0</v>
      </c>
      <c r="K103" s="190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6"/>
      <c r="C104" s="197"/>
      <c r="D104" s="198" t="s">
        <v>105</v>
      </c>
      <c r="E104" s="199"/>
      <c r="F104" s="199"/>
      <c r="G104" s="199"/>
      <c r="H104" s="199"/>
      <c r="I104" s="200"/>
      <c r="J104" s="201">
        <f>J216</f>
        <v>0</v>
      </c>
      <c r="K104" s="197"/>
      <c r="L104" s="20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6"/>
      <c r="C105" s="197"/>
      <c r="D105" s="198" t="s">
        <v>106</v>
      </c>
      <c r="E105" s="199"/>
      <c r="F105" s="199"/>
      <c r="G105" s="199"/>
      <c r="H105" s="199"/>
      <c r="I105" s="200"/>
      <c r="J105" s="201">
        <f>J227</f>
        <v>0</v>
      </c>
      <c r="K105" s="197"/>
      <c r="L105" s="20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6"/>
      <c r="C106" s="197"/>
      <c r="D106" s="198" t="s">
        <v>107</v>
      </c>
      <c r="E106" s="199"/>
      <c r="F106" s="199"/>
      <c r="G106" s="199"/>
      <c r="H106" s="199"/>
      <c r="I106" s="200"/>
      <c r="J106" s="201">
        <f>J233</f>
        <v>0</v>
      </c>
      <c r="K106" s="197"/>
      <c r="L106" s="20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6"/>
      <c r="C107" s="197"/>
      <c r="D107" s="198" t="s">
        <v>108</v>
      </c>
      <c r="E107" s="199"/>
      <c r="F107" s="199"/>
      <c r="G107" s="199"/>
      <c r="H107" s="199"/>
      <c r="I107" s="200"/>
      <c r="J107" s="201">
        <f>J242</f>
        <v>0</v>
      </c>
      <c r="K107" s="197"/>
      <c r="L107" s="20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6"/>
      <c r="C108" s="197"/>
      <c r="D108" s="198" t="s">
        <v>109</v>
      </c>
      <c r="E108" s="199"/>
      <c r="F108" s="199"/>
      <c r="G108" s="199"/>
      <c r="H108" s="199"/>
      <c r="I108" s="200"/>
      <c r="J108" s="201">
        <f>J249</f>
        <v>0</v>
      </c>
      <c r="K108" s="197"/>
      <c r="L108" s="20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6"/>
      <c r="C109" s="197"/>
      <c r="D109" s="198" t="s">
        <v>110</v>
      </c>
      <c r="E109" s="199"/>
      <c r="F109" s="199"/>
      <c r="G109" s="199"/>
      <c r="H109" s="199"/>
      <c r="I109" s="200"/>
      <c r="J109" s="201">
        <f>J257</f>
        <v>0</v>
      </c>
      <c r="K109" s="197"/>
      <c r="L109" s="20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6"/>
      <c r="C110" s="197"/>
      <c r="D110" s="198" t="s">
        <v>111</v>
      </c>
      <c r="E110" s="199"/>
      <c r="F110" s="199"/>
      <c r="G110" s="199"/>
      <c r="H110" s="199"/>
      <c r="I110" s="200"/>
      <c r="J110" s="201">
        <f>J266</f>
        <v>0</v>
      </c>
      <c r="K110" s="197"/>
      <c r="L110" s="20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6"/>
      <c r="C111" s="197"/>
      <c r="D111" s="198" t="s">
        <v>112</v>
      </c>
      <c r="E111" s="199"/>
      <c r="F111" s="199"/>
      <c r="G111" s="199"/>
      <c r="H111" s="199"/>
      <c r="I111" s="200"/>
      <c r="J111" s="201">
        <f>J272</f>
        <v>0</v>
      </c>
      <c r="K111" s="197"/>
      <c r="L111" s="202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6"/>
      <c r="C112" s="197"/>
      <c r="D112" s="198" t="s">
        <v>113</v>
      </c>
      <c r="E112" s="199"/>
      <c r="F112" s="199"/>
      <c r="G112" s="199"/>
      <c r="H112" s="199"/>
      <c r="I112" s="200"/>
      <c r="J112" s="201">
        <f>J280</f>
        <v>0</v>
      </c>
      <c r="K112" s="197"/>
      <c r="L112" s="20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6"/>
      <c r="C113" s="197"/>
      <c r="D113" s="198" t="s">
        <v>114</v>
      </c>
      <c r="E113" s="199"/>
      <c r="F113" s="199"/>
      <c r="G113" s="199"/>
      <c r="H113" s="199"/>
      <c r="I113" s="200"/>
      <c r="J113" s="201">
        <f>J295</f>
        <v>0</v>
      </c>
      <c r="K113" s="197"/>
      <c r="L113" s="202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6"/>
      <c r="C114" s="197"/>
      <c r="D114" s="198" t="s">
        <v>115</v>
      </c>
      <c r="E114" s="199"/>
      <c r="F114" s="199"/>
      <c r="G114" s="199"/>
      <c r="H114" s="199"/>
      <c r="I114" s="200"/>
      <c r="J114" s="201">
        <f>J299</f>
        <v>0</v>
      </c>
      <c r="K114" s="197"/>
      <c r="L114" s="202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6"/>
      <c r="C115" s="197"/>
      <c r="D115" s="198" t="s">
        <v>116</v>
      </c>
      <c r="E115" s="199"/>
      <c r="F115" s="199"/>
      <c r="G115" s="199"/>
      <c r="H115" s="199"/>
      <c r="I115" s="200"/>
      <c r="J115" s="201">
        <f>J310</f>
        <v>0</v>
      </c>
      <c r="K115" s="197"/>
      <c r="L115" s="202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6"/>
      <c r="C116" s="197"/>
      <c r="D116" s="198" t="s">
        <v>117</v>
      </c>
      <c r="E116" s="199"/>
      <c r="F116" s="199"/>
      <c r="G116" s="199"/>
      <c r="H116" s="199"/>
      <c r="I116" s="200"/>
      <c r="J116" s="201">
        <f>J313</f>
        <v>0</v>
      </c>
      <c r="K116" s="197"/>
      <c r="L116" s="202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89"/>
      <c r="C117" s="190"/>
      <c r="D117" s="191" t="s">
        <v>118</v>
      </c>
      <c r="E117" s="192"/>
      <c r="F117" s="192"/>
      <c r="G117" s="192"/>
      <c r="H117" s="192"/>
      <c r="I117" s="193"/>
      <c r="J117" s="194">
        <f>J334</f>
        <v>0</v>
      </c>
      <c r="K117" s="190"/>
      <c r="L117" s="195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10" customFormat="1" ht="19.92" customHeight="1">
      <c r="A118" s="10"/>
      <c r="B118" s="196"/>
      <c r="C118" s="197"/>
      <c r="D118" s="198" t="s">
        <v>119</v>
      </c>
      <c r="E118" s="199"/>
      <c r="F118" s="199"/>
      <c r="G118" s="199"/>
      <c r="H118" s="199"/>
      <c r="I118" s="200"/>
      <c r="J118" s="201">
        <f>J335</f>
        <v>0</v>
      </c>
      <c r="K118" s="197"/>
      <c r="L118" s="202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6"/>
      <c r="C119" s="197"/>
      <c r="D119" s="198" t="s">
        <v>120</v>
      </c>
      <c r="E119" s="199"/>
      <c r="F119" s="199"/>
      <c r="G119" s="199"/>
      <c r="H119" s="199"/>
      <c r="I119" s="200"/>
      <c r="J119" s="201">
        <f>J337</f>
        <v>0</v>
      </c>
      <c r="K119" s="197"/>
      <c r="L119" s="202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6"/>
      <c r="C120" s="197"/>
      <c r="D120" s="198" t="s">
        <v>121</v>
      </c>
      <c r="E120" s="199"/>
      <c r="F120" s="199"/>
      <c r="G120" s="199"/>
      <c r="H120" s="199"/>
      <c r="I120" s="200"/>
      <c r="J120" s="201">
        <f>J339</f>
        <v>0</v>
      </c>
      <c r="K120" s="197"/>
      <c r="L120" s="202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1.84" customHeight="1">
      <c r="A121" s="9"/>
      <c r="B121" s="189"/>
      <c r="C121" s="190"/>
      <c r="D121" s="203" t="s">
        <v>122</v>
      </c>
      <c r="E121" s="190"/>
      <c r="F121" s="190"/>
      <c r="G121" s="190"/>
      <c r="H121" s="190"/>
      <c r="I121" s="204"/>
      <c r="J121" s="205">
        <f>J341</f>
        <v>0</v>
      </c>
      <c r="K121" s="190"/>
      <c r="L121" s="195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2" customFormat="1" ht="21.84" customHeight="1">
      <c r="A122" s="38"/>
      <c r="B122" s="39"/>
      <c r="C122" s="40"/>
      <c r="D122" s="40"/>
      <c r="E122" s="40"/>
      <c r="F122" s="40"/>
      <c r="G122" s="40"/>
      <c r="H122" s="40"/>
      <c r="I122" s="1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66"/>
      <c r="C123" s="67"/>
      <c r="D123" s="67"/>
      <c r="E123" s="67"/>
      <c r="F123" s="67"/>
      <c r="G123" s="67"/>
      <c r="H123" s="67"/>
      <c r="I123" s="179"/>
      <c r="J123" s="67"/>
      <c r="K123" s="67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7" s="2" customFormat="1" ht="6.96" customHeight="1">
      <c r="A127" s="38"/>
      <c r="B127" s="68"/>
      <c r="C127" s="69"/>
      <c r="D127" s="69"/>
      <c r="E127" s="69"/>
      <c r="F127" s="69"/>
      <c r="G127" s="69"/>
      <c r="H127" s="69"/>
      <c r="I127" s="182"/>
      <c r="J127" s="69"/>
      <c r="K127" s="69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24.96" customHeight="1">
      <c r="A128" s="38"/>
      <c r="B128" s="39"/>
      <c r="C128" s="23" t="s">
        <v>123</v>
      </c>
      <c r="D128" s="40"/>
      <c r="E128" s="40"/>
      <c r="F128" s="40"/>
      <c r="G128" s="40"/>
      <c r="H128" s="40"/>
      <c r="I128" s="1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1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16</v>
      </c>
      <c r="D130" s="40"/>
      <c r="E130" s="40"/>
      <c r="F130" s="40"/>
      <c r="G130" s="40"/>
      <c r="H130" s="40"/>
      <c r="I130" s="1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6.5" customHeight="1">
      <c r="A131" s="38"/>
      <c r="B131" s="39"/>
      <c r="C131" s="40"/>
      <c r="D131" s="40"/>
      <c r="E131" s="183" t="str">
        <f>E7</f>
        <v>Oprava koupelny DS - koupelna 146a</v>
      </c>
      <c r="F131" s="32"/>
      <c r="G131" s="32"/>
      <c r="H131" s="32"/>
      <c r="I131" s="1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2" customHeight="1">
      <c r="A132" s="38"/>
      <c r="B132" s="39"/>
      <c r="C132" s="32" t="s">
        <v>91</v>
      </c>
      <c r="D132" s="40"/>
      <c r="E132" s="40"/>
      <c r="F132" s="40"/>
      <c r="G132" s="40"/>
      <c r="H132" s="40"/>
      <c r="I132" s="1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6.5" customHeight="1">
      <c r="A133" s="38"/>
      <c r="B133" s="39"/>
      <c r="C133" s="40"/>
      <c r="D133" s="40"/>
      <c r="E133" s="76" t="str">
        <f>E9</f>
        <v>01 - Stavební úpravy koupelny 146a</v>
      </c>
      <c r="F133" s="40"/>
      <c r="G133" s="40"/>
      <c r="H133" s="40"/>
      <c r="I133" s="1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6.96" customHeight="1">
      <c r="A134" s="38"/>
      <c r="B134" s="39"/>
      <c r="C134" s="40"/>
      <c r="D134" s="40"/>
      <c r="E134" s="40"/>
      <c r="F134" s="40"/>
      <c r="G134" s="40"/>
      <c r="H134" s="40"/>
      <c r="I134" s="1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2" customHeight="1">
      <c r="A135" s="38"/>
      <c r="B135" s="39"/>
      <c r="C135" s="32" t="s">
        <v>20</v>
      </c>
      <c r="D135" s="40"/>
      <c r="E135" s="40"/>
      <c r="F135" s="27" t="str">
        <f>F12</f>
        <v>Sedlčany</v>
      </c>
      <c r="G135" s="40"/>
      <c r="H135" s="40"/>
      <c r="I135" s="143" t="s">
        <v>22</v>
      </c>
      <c r="J135" s="79" t="str">
        <f>IF(J12="","",J12)</f>
        <v>30. 10. 2020</v>
      </c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6.96" customHeight="1">
      <c r="A136" s="38"/>
      <c r="B136" s="39"/>
      <c r="C136" s="40"/>
      <c r="D136" s="40"/>
      <c r="E136" s="40"/>
      <c r="F136" s="40"/>
      <c r="G136" s="40"/>
      <c r="H136" s="40"/>
      <c r="I136" s="1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5.15" customHeight="1">
      <c r="A137" s="38"/>
      <c r="B137" s="39"/>
      <c r="C137" s="32" t="s">
        <v>24</v>
      </c>
      <c r="D137" s="40"/>
      <c r="E137" s="40"/>
      <c r="F137" s="27" t="str">
        <f>E15</f>
        <v>Domov Sedlčany - poskytovatel soc. služeb</v>
      </c>
      <c r="G137" s="40"/>
      <c r="H137" s="40"/>
      <c r="I137" s="143" t="s">
        <v>32</v>
      </c>
      <c r="J137" s="36" t="str">
        <f>E21</f>
        <v>JC Stavitelství s.r.o.</v>
      </c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5.15" customHeight="1">
      <c r="A138" s="38"/>
      <c r="B138" s="39"/>
      <c r="C138" s="32" t="s">
        <v>30</v>
      </c>
      <c r="D138" s="40"/>
      <c r="E138" s="40"/>
      <c r="F138" s="27" t="str">
        <f>IF(E18="","",E18)</f>
        <v>Vyplň údaj</v>
      </c>
      <c r="G138" s="40"/>
      <c r="H138" s="40"/>
      <c r="I138" s="143" t="s">
        <v>37</v>
      </c>
      <c r="J138" s="36" t="str">
        <f>E24</f>
        <v>Ing. Jan Čanda</v>
      </c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0.32" customHeight="1">
      <c r="A139" s="38"/>
      <c r="B139" s="39"/>
      <c r="C139" s="40"/>
      <c r="D139" s="40"/>
      <c r="E139" s="40"/>
      <c r="F139" s="40"/>
      <c r="G139" s="40"/>
      <c r="H139" s="40"/>
      <c r="I139" s="1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11" customFormat="1" ht="29.28" customHeight="1">
      <c r="A140" s="206"/>
      <c r="B140" s="207"/>
      <c r="C140" s="208" t="s">
        <v>124</v>
      </c>
      <c r="D140" s="209" t="s">
        <v>65</v>
      </c>
      <c r="E140" s="209" t="s">
        <v>61</v>
      </c>
      <c r="F140" s="209" t="s">
        <v>62</v>
      </c>
      <c r="G140" s="209" t="s">
        <v>125</v>
      </c>
      <c r="H140" s="209" t="s">
        <v>126</v>
      </c>
      <c r="I140" s="210" t="s">
        <v>127</v>
      </c>
      <c r="J140" s="211" t="s">
        <v>95</v>
      </c>
      <c r="K140" s="212" t="s">
        <v>128</v>
      </c>
      <c r="L140" s="213"/>
      <c r="M140" s="100" t="s">
        <v>1</v>
      </c>
      <c r="N140" s="101" t="s">
        <v>44</v>
      </c>
      <c r="O140" s="101" t="s">
        <v>129</v>
      </c>
      <c r="P140" s="101" t="s">
        <v>130</v>
      </c>
      <c r="Q140" s="101" t="s">
        <v>131</v>
      </c>
      <c r="R140" s="101" t="s">
        <v>132</v>
      </c>
      <c r="S140" s="101" t="s">
        <v>133</v>
      </c>
      <c r="T140" s="102" t="s">
        <v>134</v>
      </c>
      <c r="U140" s="206"/>
      <c r="V140" s="206"/>
      <c r="W140" s="206"/>
      <c r="X140" s="206"/>
      <c r="Y140" s="206"/>
      <c r="Z140" s="206"/>
      <c r="AA140" s="206"/>
      <c r="AB140" s="206"/>
      <c r="AC140" s="206"/>
      <c r="AD140" s="206"/>
      <c r="AE140" s="206"/>
    </row>
    <row r="141" s="2" customFormat="1" ht="22.8" customHeight="1">
      <c r="A141" s="38"/>
      <c r="B141" s="39"/>
      <c r="C141" s="107" t="s">
        <v>135</v>
      </c>
      <c r="D141" s="40"/>
      <c r="E141" s="40"/>
      <c r="F141" s="40"/>
      <c r="G141" s="40"/>
      <c r="H141" s="40"/>
      <c r="I141" s="140"/>
      <c r="J141" s="214">
        <f>BK141</f>
        <v>0</v>
      </c>
      <c r="K141" s="40"/>
      <c r="L141" s="44"/>
      <c r="M141" s="103"/>
      <c r="N141" s="215"/>
      <c r="O141" s="104"/>
      <c r="P141" s="216">
        <f>P142+P215+P334+P341</f>
        <v>0</v>
      </c>
      <c r="Q141" s="104"/>
      <c r="R141" s="216">
        <f>R142+R215+R334+R341</f>
        <v>4.19857076</v>
      </c>
      <c r="S141" s="104"/>
      <c r="T141" s="217">
        <f>T142+T215+T334+T341</f>
        <v>2.7510554699999998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79</v>
      </c>
      <c r="AU141" s="17" t="s">
        <v>97</v>
      </c>
      <c r="BK141" s="218">
        <f>BK142+BK215+BK334+BK341</f>
        <v>0</v>
      </c>
    </row>
    <row r="142" s="12" customFormat="1" ht="25.92" customHeight="1">
      <c r="A142" s="12"/>
      <c r="B142" s="219"/>
      <c r="C142" s="220"/>
      <c r="D142" s="221" t="s">
        <v>79</v>
      </c>
      <c r="E142" s="222" t="s">
        <v>136</v>
      </c>
      <c r="F142" s="222" t="s">
        <v>137</v>
      </c>
      <c r="G142" s="220"/>
      <c r="H142" s="220"/>
      <c r="I142" s="223"/>
      <c r="J142" s="205">
        <f>BK142</f>
        <v>0</v>
      </c>
      <c r="K142" s="220"/>
      <c r="L142" s="224"/>
      <c r="M142" s="225"/>
      <c r="N142" s="226"/>
      <c r="O142" s="226"/>
      <c r="P142" s="227">
        <f>P143+P157+P192+P207+P213</f>
        <v>0</v>
      </c>
      <c r="Q142" s="226"/>
      <c r="R142" s="227">
        <f>R143+R157+R192+R207+R213</f>
        <v>3.0090702</v>
      </c>
      <c r="S142" s="226"/>
      <c r="T142" s="228">
        <f>T143+T157+T192+T207+T213</f>
        <v>2.502364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9" t="s">
        <v>88</v>
      </c>
      <c r="AT142" s="230" t="s">
        <v>79</v>
      </c>
      <c r="AU142" s="230" t="s">
        <v>80</v>
      </c>
      <c r="AY142" s="229" t="s">
        <v>138</v>
      </c>
      <c r="BK142" s="231">
        <f>BK143+BK157+BK192+BK207+BK213</f>
        <v>0</v>
      </c>
    </row>
    <row r="143" s="12" customFormat="1" ht="22.8" customHeight="1">
      <c r="A143" s="12"/>
      <c r="B143" s="219"/>
      <c r="C143" s="220"/>
      <c r="D143" s="221" t="s">
        <v>79</v>
      </c>
      <c r="E143" s="232" t="s">
        <v>139</v>
      </c>
      <c r="F143" s="232" t="s">
        <v>140</v>
      </c>
      <c r="G143" s="220"/>
      <c r="H143" s="220"/>
      <c r="I143" s="223"/>
      <c r="J143" s="233">
        <f>BK143</f>
        <v>0</v>
      </c>
      <c r="K143" s="220"/>
      <c r="L143" s="224"/>
      <c r="M143" s="225"/>
      <c r="N143" s="226"/>
      <c r="O143" s="226"/>
      <c r="P143" s="227">
        <f>SUM(P144:P156)</f>
        <v>0</v>
      </c>
      <c r="Q143" s="226"/>
      <c r="R143" s="227">
        <f>SUM(R144:R156)</f>
        <v>1.1479634999999997</v>
      </c>
      <c r="S143" s="226"/>
      <c r="T143" s="228">
        <f>SUM(T144:T156)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9" t="s">
        <v>88</v>
      </c>
      <c r="AT143" s="230" t="s">
        <v>79</v>
      </c>
      <c r="AU143" s="230" t="s">
        <v>88</v>
      </c>
      <c r="AY143" s="229" t="s">
        <v>138</v>
      </c>
      <c r="BK143" s="231">
        <f>SUM(BK144:BK156)</f>
        <v>0</v>
      </c>
    </row>
    <row r="144" s="2" customFormat="1" ht="21.75" customHeight="1">
      <c r="A144" s="38"/>
      <c r="B144" s="39"/>
      <c r="C144" s="234" t="s">
        <v>88</v>
      </c>
      <c r="D144" s="234" t="s">
        <v>141</v>
      </c>
      <c r="E144" s="235" t="s">
        <v>142</v>
      </c>
      <c r="F144" s="236" t="s">
        <v>143</v>
      </c>
      <c r="G144" s="237" t="s">
        <v>144</v>
      </c>
      <c r="H144" s="238">
        <v>8.5800000000000001</v>
      </c>
      <c r="I144" s="239"/>
      <c r="J144" s="240">
        <f>ROUND(I144*H144,2)</f>
        <v>0</v>
      </c>
      <c r="K144" s="241"/>
      <c r="L144" s="44"/>
      <c r="M144" s="242" t="s">
        <v>1</v>
      </c>
      <c r="N144" s="243" t="s">
        <v>46</v>
      </c>
      <c r="O144" s="91"/>
      <c r="P144" s="244">
        <f>O144*H144</f>
        <v>0</v>
      </c>
      <c r="Q144" s="244">
        <v>0.069819999999999993</v>
      </c>
      <c r="R144" s="244">
        <f>Q144*H144</f>
        <v>0.59905559999999991</v>
      </c>
      <c r="S144" s="244">
        <v>0</v>
      </c>
      <c r="T144" s="24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6" t="s">
        <v>145</v>
      </c>
      <c r="AT144" s="246" t="s">
        <v>141</v>
      </c>
      <c r="AU144" s="246" t="s">
        <v>146</v>
      </c>
      <c r="AY144" s="17" t="s">
        <v>138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7" t="s">
        <v>146</v>
      </c>
      <c r="BK144" s="247">
        <f>ROUND(I144*H144,2)</f>
        <v>0</v>
      </c>
      <c r="BL144" s="17" t="s">
        <v>145</v>
      </c>
      <c r="BM144" s="246" t="s">
        <v>147</v>
      </c>
    </row>
    <row r="145" s="13" customFormat="1">
      <c r="A145" s="13"/>
      <c r="B145" s="248"/>
      <c r="C145" s="249"/>
      <c r="D145" s="250" t="s">
        <v>148</v>
      </c>
      <c r="E145" s="251" t="s">
        <v>1</v>
      </c>
      <c r="F145" s="252" t="s">
        <v>149</v>
      </c>
      <c r="G145" s="249"/>
      <c r="H145" s="251" t="s">
        <v>1</v>
      </c>
      <c r="I145" s="253"/>
      <c r="J145" s="249"/>
      <c r="K145" s="249"/>
      <c r="L145" s="254"/>
      <c r="M145" s="255"/>
      <c r="N145" s="256"/>
      <c r="O145" s="256"/>
      <c r="P145" s="256"/>
      <c r="Q145" s="256"/>
      <c r="R145" s="256"/>
      <c r="S145" s="256"/>
      <c r="T145" s="25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8" t="s">
        <v>148</v>
      </c>
      <c r="AU145" s="258" t="s">
        <v>146</v>
      </c>
      <c r="AV145" s="13" t="s">
        <v>88</v>
      </c>
      <c r="AW145" s="13" t="s">
        <v>36</v>
      </c>
      <c r="AX145" s="13" t="s">
        <v>80</v>
      </c>
      <c r="AY145" s="258" t="s">
        <v>138</v>
      </c>
    </row>
    <row r="146" s="14" customFormat="1">
      <c r="A146" s="14"/>
      <c r="B146" s="259"/>
      <c r="C146" s="260"/>
      <c r="D146" s="250" t="s">
        <v>148</v>
      </c>
      <c r="E146" s="261" t="s">
        <v>1</v>
      </c>
      <c r="F146" s="262" t="s">
        <v>150</v>
      </c>
      <c r="G146" s="260"/>
      <c r="H146" s="263">
        <v>2.6520000000000001</v>
      </c>
      <c r="I146" s="264"/>
      <c r="J146" s="260"/>
      <c r="K146" s="260"/>
      <c r="L146" s="265"/>
      <c r="M146" s="266"/>
      <c r="N146" s="267"/>
      <c r="O146" s="267"/>
      <c r="P146" s="267"/>
      <c r="Q146" s="267"/>
      <c r="R146" s="267"/>
      <c r="S146" s="267"/>
      <c r="T146" s="26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9" t="s">
        <v>148</v>
      </c>
      <c r="AU146" s="269" t="s">
        <v>146</v>
      </c>
      <c r="AV146" s="14" t="s">
        <v>146</v>
      </c>
      <c r="AW146" s="14" t="s">
        <v>36</v>
      </c>
      <c r="AX146" s="14" t="s">
        <v>80</v>
      </c>
      <c r="AY146" s="269" t="s">
        <v>138</v>
      </c>
    </row>
    <row r="147" s="14" customFormat="1">
      <c r="A147" s="14"/>
      <c r="B147" s="259"/>
      <c r="C147" s="260"/>
      <c r="D147" s="250" t="s">
        <v>148</v>
      </c>
      <c r="E147" s="261" t="s">
        <v>1</v>
      </c>
      <c r="F147" s="262" t="s">
        <v>151</v>
      </c>
      <c r="G147" s="260"/>
      <c r="H147" s="263">
        <v>5.9279999999999999</v>
      </c>
      <c r="I147" s="264"/>
      <c r="J147" s="260"/>
      <c r="K147" s="260"/>
      <c r="L147" s="265"/>
      <c r="M147" s="266"/>
      <c r="N147" s="267"/>
      <c r="O147" s="267"/>
      <c r="P147" s="267"/>
      <c r="Q147" s="267"/>
      <c r="R147" s="267"/>
      <c r="S147" s="267"/>
      <c r="T147" s="26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9" t="s">
        <v>148</v>
      </c>
      <c r="AU147" s="269" t="s">
        <v>146</v>
      </c>
      <c r="AV147" s="14" t="s">
        <v>146</v>
      </c>
      <c r="AW147" s="14" t="s">
        <v>36</v>
      </c>
      <c r="AX147" s="14" t="s">
        <v>80</v>
      </c>
      <c r="AY147" s="269" t="s">
        <v>138</v>
      </c>
    </row>
    <row r="148" s="15" customFormat="1">
      <c r="A148" s="15"/>
      <c r="B148" s="270"/>
      <c r="C148" s="271"/>
      <c r="D148" s="250" t="s">
        <v>148</v>
      </c>
      <c r="E148" s="272" t="s">
        <v>1</v>
      </c>
      <c r="F148" s="273" t="s">
        <v>152</v>
      </c>
      <c r="G148" s="271"/>
      <c r="H148" s="274">
        <v>8.5800000000000001</v>
      </c>
      <c r="I148" s="275"/>
      <c r="J148" s="271"/>
      <c r="K148" s="271"/>
      <c r="L148" s="276"/>
      <c r="M148" s="277"/>
      <c r="N148" s="278"/>
      <c r="O148" s="278"/>
      <c r="P148" s="278"/>
      <c r="Q148" s="278"/>
      <c r="R148" s="278"/>
      <c r="S148" s="278"/>
      <c r="T148" s="279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80" t="s">
        <v>148</v>
      </c>
      <c r="AU148" s="280" t="s">
        <v>146</v>
      </c>
      <c r="AV148" s="15" t="s">
        <v>145</v>
      </c>
      <c r="AW148" s="15" t="s">
        <v>36</v>
      </c>
      <c r="AX148" s="15" t="s">
        <v>88</v>
      </c>
      <c r="AY148" s="280" t="s">
        <v>138</v>
      </c>
    </row>
    <row r="149" s="2" customFormat="1" ht="21.75" customHeight="1">
      <c r="A149" s="38"/>
      <c r="B149" s="39"/>
      <c r="C149" s="234" t="s">
        <v>146</v>
      </c>
      <c r="D149" s="234" t="s">
        <v>141</v>
      </c>
      <c r="E149" s="235" t="s">
        <v>153</v>
      </c>
      <c r="F149" s="236" t="s">
        <v>154</v>
      </c>
      <c r="G149" s="237" t="s">
        <v>144</v>
      </c>
      <c r="H149" s="238">
        <v>5.7199999999999998</v>
      </c>
      <c r="I149" s="239"/>
      <c r="J149" s="240">
        <f>ROUND(I149*H149,2)</f>
        <v>0</v>
      </c>
      <c r="K149" s="241"/>
      <c r="L149" s="44"/>
      <c r="M149" s="242" t="s">
        <v>1</v>
      </c>
      <c r="N149" s="243" t="s">
        <v>46</v>
      </c>
      <c r="O149" s="91"/>
      <c r="P149" s="244">
        <f>O149*H149</f>
        <v>0</v>
      </c>
      <c r="Q149" s="244">
        <v>0.087069999999999995</v>
      </c>
      <c r="R149" s="244">
        <f>Q149*H149</f>
        <v>0.49804039999999994</v>
      </c>
      <c r="S149" s="244">
        <v>0</v>
      </c>
      <c r="T149" s="24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6" t="s">
        <v>145</v>
      </c>
      <c r="AT149" s="246" t="s">
        <v>141</v>
      </c>
      <c r="AU149" s="246" t="s">
        <v>146</v>
      </c>
      <c r="AY149" s="17" t="s">
        <v>138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17" t="s">
        <v>146</v>
      </c>
      <c r="BK149" s="247">
        <f>ROUND(I149*H149,2)</f>
        <v>0</v>
      </c>
      <c r="BL149" s="17" t="s">
        <v>145</v>
      </c>
      <c r="BM149" s="246" t="s">
        <v>155</v>
      </c>
    </row>
    <row r="150" s="13" customFormat="1">
      <c r="A150" s="13"/>
      <c r="B150" s="248"/>
      <c r="C150" s="249"/>
      <c r="D150" s="250" t="s">
        <v>148</v>
      </c>
      <c r="E150" s="251" t="s">
        <v>1</v>
      </c>
      <c r="F150" s="252" t="s">
        <v>149</v>
      </c>
      <c r="G150" s="249"/>
      <c r="H150" s="251" t="s">
        <v>1</v>
      </c>
      <c r="I150" s="253"/>
      <c r="J150" s="249"/>
      <c r="K150" s="249"/>
      <c r="L150" s="254"/>
      <c r="M150" s="255"/>
      <c r="N150" s="256"/>
      <c r="O150" s="256"/>
      <c r="P150" s="256"/>
      <c r="Q150" s="256"/>
      <c r="R150" s="256"/>
      <c r="S150" s="256"/>
      <c r="T150" s="25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8" t="s">
        <v>148</v>
      </c>
      <c r="AU150" s="258" t="s">
        <v>146</v>
      </c>
      <c r="AV150" s="13" t="s">
        <v>88</v>
      </c>
      <c r="AW150" s="13" t="s">
        <v>36</v>
      </c>
      <c r="AX150" s="13" t="s">
        <v>80</v>
      </c>
      <c r="AY150" s="258" t="s">
        <v>138</v>
      </c>
    </row>
    <row r="151" s="14" customFormat="1">
      <c r="A151" s="14"/>
      <c r="B151" s="259"/>
      <c r="C151" s="260"/>
      <c r="D151" s="250" t="s">
        <v>148</v>
      </c>
      <c r="E151" s="261" t="s">
        <v>1</v>
      </c>
      <c r="F151" s="262" t="s">
        <v>156</v>
      </c>
      <c r="G151" s="260"/>
      <c r="H151" s="263">
        <v>5.7199999999999998</v>
      </c>
      <c r="I151" s="264"/>
      <c r="J151" s="260"/>
      <c r="K151" s="260"/>
      <c r="L151" s="265"/>
      <c r="M151" s="266"/>
      <c r="N151" s="267"/>
      <c r="O151" s="267"/>
      <c r="P151" s="267"/>
      <c r="Q151" s="267"/>
      <c r="R151" s="267"/>
      <c r="S151" s="267"/>
      <c r="T151" s="26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9" t="s">
        <v>148</v>
      </c>
      <c r="AU151" s="269" t="s">
        <v>146</v>
      </c>
      <c r="AV151" s="14" t="s">
        <v>146</v>
      </c>
      <c r="AW151" s="14" t="s">
        <v>36</v>
      </c>
      <c r="AX151" s="14" t="s">
        <v>88</v>
      </c>
      <c r="AY151" s="269" t="s">
        <v>138</v>
      </c>
    </row>
    <row r="152" s="2" customFormat="1" ht="21.75" customHeight="1">
      <c r="A152" s="38"/>
      <c r="B152" s="39"/>
      <c r="C152" s="234" t="s">
        <v>139</v>
      </c>
      <c r="D152" s="234" t="s">
        <v>141</v>
      </c>
      <c r="E152" s="235" t="s">
        <v>157</v>
      </c>
      <c r="F152" s="236" t="s">
        <v>158</v>
      </c>
      <c r="G152" s="237" t="s">
        <v>159</v>
      </c>
      <c r="H152" s="238">
        <v>3</v>
      </c>
      <c r="I152" s="239"/>
      <c r="J152" s="240">
        <f>ROUND(I152*H152,2)</f>
        <v>0</v>
      </c>
      <c r="K152" s="241"/>
      <c r="L152" s="44"/>
      <c r="M152" s="242" t="s">
        <v>1</v>
      </c>
      <c r="N152" s="243" t="s">
        <v>46</v>
      </c>
      <c r="O152" s="91"/>
      <c r="P152" s="244">
        <f>O152*H152</f>
        <v>0</v>
      </c>
      <c r="Q152" s="244">
        <v>0.00012</v>
      </c>
      <c r="R152" s="244">
        <f>Q152*H152</f>
        <v>0.00036000000000000002</v>
      </c>
      <c r="S152" s="244">
        <v>0</v>
      </c>
      <c r="T152" s="24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6" t="s">
        <v>145</v>
      </c>
      <c r="AT152" s="246" t="s">
        <v>141</v>
      </c>
      <c r="AU152" s="246" t="s">
        <v>146</v>
      </c>
      <c r="AY152" s="17" t="s">
        <v>138</v>
      </c>
      <c r="BE152" s="247">
        <f>IF(N152="základní",J152,0)</f>
        <v>0</v>
      </c>
      <c r="BF152" s="247">
        <f>IF(N152="snížená",J152,0)</f>
        <v>0</v>
      </c>
      <c r="BG152" s="247">
        <f>IF(N152="zákl. přenesená",J152,0)</f>
        <v>0</v>
      </c>
      <c r="BH152" s="247">
        <f>IF(N152="sníž. přenesená",J152,0)</f>
        <v>0</v>
      </c>
      <c r="BI152" s="247">
        <f>IF(N152="nulová",J152,0)</f>
        <v>0</v>
      </c>
      <c r="BJ152" s="17" t="s">
        <v>146</v>
      </c>
      <c r="BK152" s="247">
        <f>ROUND(I152*H152,2)</f>
        <v>0</v>
      </c>
      <c r="BL152" s="17" t="s">
        <v>145</v>
      </c>
      <c r="BM152" s="246" t="s">
        <v>160</v>
      </c>
    </row>
    <row r="153" s="2" customFormat="1" ht="21.75" customHeight="1">
      <c r="A153" s="38"/>
      <c r="B153" s="39"/>
      <c r="C153" s="234" t="s">
        <v>145</v>
      </c>
      <c r="D153" s="234" t="s">
        <v>141</v>
      </c>
      <c r="E153" s="235" t="s">
        <v>161</v>
      </c>
      <c r="F153" s="236" t="s">
        <v>162</v>
      </c>
      <c r="G153" s="237" t="s">
        <v>159</v>
      </c>
      <c r="H153" s="238">
        <v>2.5</v>
      </c>
      <c r="I153" s="239"/>
      <c r="J153" s="240">
        <f>ROUND(I153*H153,2)</f>
        <v>0</v>
      </c>
      <c r="K153" s="241"/>
      <c r="L153" s="44"/>
      <c r="M153" s="242" t="s">
        <v>1</v>
      </c>
      <c r="N153" s="243" t="s">
        <v>46</v>
      </c>
      <c r="O153" s="91"/>
      <c r="P153" s="244">
        <f>O153*H153</f>
        <v>0</v>
      </c>
      <c r="Q153" s="244">
        <v>0.00020000000000000001</v>
      </c>
      <c r="R153" s="244">
        <f>Q153*H153</f>
        <v>0.00050000000000000001</v>
      </c>
      <c r="S153" s="244">
        <v>0</v>
      </c>
      <c r="T153" s="24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6" t="s">
        <v>145</v>
      </c>
      <c r="AT153" s="246" t="s">
        <v>141</v>
      </c>
      <c r="AU153" s="246" t="s">
        <v>146</v>
      </c>
      <c r="AY153" s="17" t="s">
        <v>138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7" t="s">
        <v>146</v>
      </c>
      <c r="BK153" s="247">
        <f>ROUND(I153*H153,2)</f>
        <v>0</v>
      </c>
      <c r="BL153" s="17" t="s">
        <v>145</v>
      </c>
      <c r="BM153" s="246" t="s">
        <v>163</v>
      </c>
    </row>
    <row r="154" s="2" customFormat="1" ht="33" customHeight="1">
      <c r="A154" s="38"/>
      <c r="B154" s="39"/>
      <c r="C154" s="234" t="s">
        <v>164</v>
      </c>
      <c r="D154" s="234" t="s">
        <v>141</v>
      </c>
      <c r="E154" s="235" t="s">
        <v>165</v>
      </c>
      <c r="F154" s="236" t="s">
        <v>166</v>
      </c>
      <c r="G154" s="237" t="s">
        <v>144</v>
      </c>
      <c r="H154" s="238">
        <v>1.2050000000000001</v>
      </c>
      <c r="I154" s="239"/>
      <c r="J154" s="240">
        <f>ROUND(I154*H154,2)</f>
        <v>0</v>
      </c>
      <c r="K154" s="241"/>
      <c r="L154" s="44"/>
      <c r="M154" s="242" t="s">
        <v>1</v>
      </c>
      <c r="N154" s="243" t="s">
        <v>46</v>
      </c>
      <c r="O154" s="91"/>
      <c r="P154" s="244">
        <f>O154*H154</f>
        <v>0</v>
      </c>
      <c r="Q154" s="244">
        <v>0.041500000000000002</v>
      </c>
      <c r="R154" s="244">
        <f>Q154*H154</f>
        <v>0.050007500000000003</v>
      </c>
      <c r="S154" s="244">
        <v>0</v>
      </c>
      <c r="T154" s="24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6" t="s">
        <v>145</v>
      </c>
      <c r="AT154" s="246" t="s">
        <v>141</v>
      </c>
      <c r="AU154" s="246" t="s">
        <v>146</v>
      </c>
      <c r="AY154" s="17" t="s">
        <v>138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7" t="s">
        <v>146</v>
      </c>
      <c r="BK154" s="247">
        <f>ROUND(I154*H154,2)</f>
        <v>0</v>
      </c>
      <c r="BL154" s="17" t="s">
        <v>145</v>
      </c>
      <c r="BM154" s="246" t="s">
        <v>167</v>
      </c>
    </row>
    <row r="155" s="13" customFormat="1">
      <c r="A155" s="13"/>
      <c r="B155" s="248"/>
      <c r="C155" s="249"/>
      <c r="D155" s="250" t="s">
        <v>148</v>
      </c>
      <c r="E155" s="251" t="s">
        <v>1</v>
      </c>
      <c r="F155" s="252" t="s">
        <v>168</v>
      </c>
      <c r="G155" s="249"/>
      <c r="H155" s="251" t="s">
        <v>1</v>
      </c>
      <c r="I155" s="253"/>
      <c r="J155" s="249"/>
      <c r="K155" s="249"/>
      <c r="L155" s="254"/>
      <c r="M155" s="255"/>
      <c r="N155" s="256"/>
      <c r="O155" s="256"/>
      <c r="P155" s="256"/>
      <c r="Q155" s="256"/>
      <c r="R155" s="256"/>
      <c r="S155" s="256"/>
      <c r="T155" s="25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8" t="s">
        <v>148</v>
      </c>
      <c r="AU155" s="258" t="s">
        <v>146</v>
      </c>
      <c r="AV155" s="13" t="s">
        <v>88</v>
      </c>
      <c r="AW155" s="13" t="s">
        <v>36</v>
      </c>
      <c r="AX155" s="13" t="s">
        <v>80</v>
      </c>
      <c r="AY155" s="258" t="s">
        <v>138</v>
      </c>
    </row>
    <row r="156" s="14" customFormat="1">
      <c r="A156" s="14"/>
      <c r="B156" s="259"/>
      <c r="C156" s="260"/>
      <c r="D156" s="250" t="s">
        <v>148</v>
      </c>
      <c r="E156" s="261" t="s">
        <v>1</v>
      </c>
      <c r="F156" s="262" t="s">
        <v>169</v>
      </c>
      <c r="G156" s="260"/>
      <c r="H156" s="263">
        <v>1.2050000000000001</v>
      </c>
      <c r="I156" s="264"/>
      <c r="J156" s="260"/>
      <c r="K156" s="260"/>
      <c r="L156" s="265"/>
      <c r="M156" s="266"/>
      <c r="N156" s="267"/>
      <c r="O156" s="267"/>
      <c r="P156" s="267"/>
      <c r="Q156" s="267"/>
      <c r="R156" s="267"/>
      <c r="S156" s="267"/>
      <c r="T156" s="26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9" t="s">
        <v>148</v>
      </c>
      <c r="AU156" s="269" t="s">
        <v>146</v>
      </c>
      <c r="AV156" s="14" t="s">
        <v>146</v>
      </c>
      <c r="AW156" s="14" t="s">
        <v>36</v>
      </c>
      <c r="AX156" s="14" t="s">
        <v>88</v>
      </c>
      <c r="AY156" s="269" t="s">
        <v>138</v>
      </c>
    </row>
    <row r="157" s="12" customFormat="1" ht="22.8" customHeight="1">
      <c r="A157" s="12"/>
      <c r="B157" s="219"/>
      <c r="C157" s="220"/>
      <c r="D157" s="221" t="s">
        <v>79</v>
      </c>
      <c r="E157" s="232" t="s">
        <v>147</v>
      </c>
      <c r="F157" s="232" t="s">
        <v>170</v>
      </c>
      <c r="G157" s="220"/>
      <c r="H157" s="220"/>
      <c r="I157" s="223"/>
      <c r="J157" s="233">
        <f>BK157</f>
        <v>0</v>
      </c>
      <c r="K157" s="220"/>
      <c r="L157" s="224"/>
      <c r="M157" s="225"/>
      <c r="N157" s="226"/>
      <c r="O157" s="226"/>
      <c r="P157" s="227">
        <f>SUM(P158:P191)</f>
        <v>0</v>
      </c>
      <c r="Q157" s="226"/>
      <c r="R157" s="227">
        <f>SUM(R158:R191)</f>
        <v>1.8602363</v>
      </c>
      <c r="S157" s="226"/>
      <c r="T157" s="228">
        <f>SUM(T158:T191)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9" t="s">
        <v>88</v>
      </c>
      <c r="AT157" s="230" t="s">
        <v>79</v>
      </c>
      <c r="AU157" s="230" t="s">
        <v>88</v>
      </c>
      <c r="AY157" s="229" t="s">
        <v>138</v>
      </c>
      <c r="BK157" s="231">
        <f>SUM(BK158:BK191)</f>
        <v>0</v>
      </c>
    </row>
    <row r="158" s="2" customFormat="1" ht="21.75" customHeight="1">
      <c r="A158" s="38"/>
      <c r="B158" s="39"/>
      <c r="C158" s="234" t="s">
        <v>147</v>
      </c>
      <c r="D158" s="234" t="s">
        <v>141</v>
      </c>
      <c r="E158" s="235" t="s">
        <v>171</v>
      </c>
      <c r="F158" s="236" t="s">
        <v>172</v>
      </c>
      <c r="G158" s="237" t="s">
        <v>144</v>
      </c>
      <c r="H158" s="238">
        <v>12.5</v>
      </c>
      <c r="I158" s="239"/>
      <c r="J158" s="240">
        <f>ROUND(I158*H158,2)</f>
        <v>0</v>
      </c>
      <c r="K158" s="241"/>
      <c r="L158" s="44"/>
      <c r="M158" s="242" t="s">
        <v>1</v>
      </c>
      <c r="N158" s="243" t="s">
        <v>46</v>
      </c>
      <c r="O158" s="91"/>
      <c r="P158" s="244">
        <f>O158*H158</f>
        <v>0</v>
      </c>
      <c r="Q158" s="244">
        <v>0.00025999999999999998</v>
      </c>
      <c r="R158" s="244">
        <f>Q158*H158</f>
        <v>0.0032499999999999999</v>
      </c>
      <c r="S158" s="244">
        <v>0</v>
      </c>
      <c r="T158" s="24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6" t="s">
        <v>145</v>
      </c>
      <c r="AT158" s="246" t="s">
        <v>141</v>
      </c>
      <c r="AU158" s="246" t="s">
        <v>146</v>
      </c>
      <c r="AY158" s="17" t="s">
        <v>138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7" t="s">
        <v>146</v>
      </c>
      <c r="BK158" s="247">
        <f>ROUND(I158*H158,2)</f>
        <v>0</v>
      </c>
      <c r="BL158" s="17" t="s">
        <v>145</v>
      </c>
      <c r="BM158" s="246" t="s">
        <v>173</v>
      </c>
    </row>
    <row r="159" s="13" customFormat="1">
      <c r="A159" s="13"/>
      <c r="B159" s="248"/>
      <c r="C159" s="249"/>
      <c r="D159" s="250" t="s">
        <v>148</v>
      </c>
      <c r="E159" s="251" t="s">
        <v>1</v>
      </c>
      <c r="F159" s="252" t="s">
        <v>174</v>
      </c>
      <c r="G159" s="249"/>
      <c r="H159" s="251" t="s">
        <v>1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8" t="s">
        <v>148</v>
      </c>
      <c r="AU159" s="258" t="s">
        <v>146</v>
      </c>
      <c r="AV159" s="13" t="s">
        <v>88</v>
      </c>
      <c r="AW159" s="13" t="s">
        <v>36</v>
      </c>
      <c r="AX159" s="13" t="s">
        <v>80</v>
      </c>
      <c r="AY159" s="258" t="s">
        <v>138</v>
      </c>
    </row>
    <row r="160" s="14" customFormat="1">
      <c r="A160" s="14"/>
      <c r="B160" s="259"/>
      <c r="C160" s="260"/>
      <c r="D160" s="250" t="s">
        <v>148</v>
      </c>
      <c r="E160" s="261" t="s">
        <v>1</v>
      </c>
      <c r="F160" s="262" t="s">
        <v>175</v>
      </c>
      <c r="G160" s="260"/>
      <c r="H160" s="263">
        <v>12.5</v>
      </c>
      <c r="I160" s="264"/>
      <c r="J160" s="260"/>
      <c r="K160" s="260"/>
      <c r="L160" s="265"/>
      <c r="M160" s="266"/>
      <c r="N160" s="267"/>
      <c r="O160" s="267"/>
      <c r="P160" s="267"/>
      <c r="Q160" s="267"/>
      <c r="R160" s="267"/>
      <c r="S160" s="267"/>
      <c r="T160" s="26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9" t="s">
        <v>148</v>
      </c>
      <c r="AU160" s="269" t="s">
        <v>146</v>
      </c>
      <c r="AV160" s="14" t="s">
        <v>146</v>
      </c>
      <c r="AW160" s="14" t="s">
        <v>36</v>
      </c>
      <c r="AX160" s="14" t="s">
        <v>88</v>
      </c>
      <c r="AY160" s="269" t="s">
        <v>138</v>
      </c>
    </row>
    <row r="161" s="2" customFormat="1" ht="16.5" customHeight="1">
      <c r="A161" s="38"/>
      <c r="B161" s="39"/>
      <c r="C161" s="234" t="s">
        <v>155</v>
      </c>
      <c r="D161" s="234" t="s">
        <v>141</v>
      </c>
      <c r="E161" s="235" t="s">
        <v>176</v>
      </c>
      <c r="F161" s="236" t="s">
        <v>177</v>
      </c>
      <c r="G161" s="237" t="s">
        <v>144</v>
      </c>
      <c r="H161" s="238">
        <v>1.3640000000000001</v>
      </c>
      <c r="I161" s="239"/>
      <c r="J161" s="240">
        <f>ROUND(I161*H161,2)</f>
        <v>0</v>
      </c>
      <c r="K161" s="241"/>
      <c r="L161" s="44"/>
      <c r="M161" s="242" t="s">
        <v>1</v>
      </c>
      <c r="N161" s="243" t="s">
        <v>46</v>
      </c>
      <c r="O161" s="91"/>
      <c r="P161" s="244">
        <f>O161*H161</f>
        <v>0</v>
      </c>
      <c r="Q161" s="244">
        <v>0.040000000000000001</v>
      </c>
      <c r="R161" s="244">
        <f>Q161*H161</f>
        <v>0.054560000000000004</v>
      </c>
      <c r="S161" s="244">
        <v>0</v>
      </c>
      <c r="T161" s="24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6" t="s">
        <v>145</v>
      </c>
      <c r="AT161" s="246" t="s">
        <v>141</v>
      </c>
      <c r="AU161" s="246" t="s">
        <v>146</v>
      </c>
      <c r="AY161" s="17" t="s">
        <v>138</v>
      </c>
      <c r="BE161" s="247">
        <f>IF(N161="základní",J161,0)</f>
        <v>0</v>
      </c>
      <c r="BF161" s="247">
        <f>IF(N161="snížená",J161,0)</f>
        <v>0</v>
      </c>
      <c r="BG161" s="247">
        <f>IF(N161="zákl. přenesená",J161,0)</f>
        <v>0</v>
      </c>
      <c r="BH161" s="247">
        <f>IF(N161="sníž. přenesená",J161,0)</f>
        <v>0</v>
      </c>
      <c r="BI161" s="247">
        <f>IF(N161="nulová",J161,0)</f>
        <v>0</v>
      </c>
      <c r="BJ161" s="17" t="s">
        <v>146</v>
      </c>
      <c r="BK161" s="247">
        <f>ROUND(I161*H161,2)</f>
        <v>0</v>
      </c>
      <c r="BL161" s="17" t="s">
        <v>145</v>
      </c>
      <c r="BM161" s="246" t="s">
        <v>178</v>
      </c>
    </row>
    <row r="162" s="13" customFormat="1">
      <c r="A162" s="13"/>
      <c r="B162" s="248"/>
      <c r="C162" s="249"/>
      <c r="D162" s="250" t="s">
        <v>148</v>
      </c>
      <c r="E162" s="251" t="s">
        <v>1</v>
      </c>
      <c r="F162" s="252" t="s">
        <v>179</v>
      </c>
      <c r="G162" s="249"/>
      <c r="H162" s="251" t="s">
        <v>1</v>
      </c>
      <c r="I162" s="253"/>
      <c r="J162" s="249"/>
      <c r="K162" s="249"/>
      <c r="L162" s="254"/>
      <c r="M162" s="255"/>
      <c r="N162" s="256"/>
      <c r="O162" s="256"/>
      <c r="P162" s="256"/>
      <c r="Q162" s="256"/>
      <c r="R162" s="256"/>
      <c r="S162" s="256"/>
      <c r="T162" s="25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8" t="s">
        <v>148</v>
      </c>
      <c r="AU162" s="258" t="s">
        <v>146</v>
      </c>
      <c r="AV162" s="13" t="s">
        <v>88</v>
      </c>
      <c r="AW162" s="13" t="s">
        <v>36</v>
      </c>
      <c r="AX162" s="13" t="s">
        <v>80</v>
      </c>
      <c r="AY162" s="258" t="s">
        <v>138</v>
      </c>
    </row>
    <row r="163" s="14" customFormat="1">
      <c r="A163" s="14"/>
      <c r="B163" s="259"/>
      <c r="C163" s="260"/>
      <c r="D163" s="250" t="s">
        <v>148</v>
      </c>
      <c r="E163" s="261" t="s">
        <v>1</v>
      </c>
      <c r="F163" s="262" t="s">
        <v>180</v>
      </c>
      <c r="G163" s="260"/>
      <c r="H163" s="263">
        <v>1.3640000000000001</v>
      </c>
      <c r="I163" s="264"/>
      <c r="J163" s="260"/>
      <c r="K163" s="260"/>
      <c r="L163" s="265"/>
      <c r="M163" s="266"/>
      <c r="N163" s="267"/>
      <c r="O163" s="267"/>
      <c r="P163" s="267"/>
      <c r="Q163" s="267"/>
      <c r="R163" s="267"/>
      <c r="S163" s="267"/>
      <c r="T163" s="26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9" t="s">
        <v>148</v>
      </c>
      <c r="AU163" s="269" t="s">
        <v>146</v>
      </c>
      <c r="AV163" s="14" t="s">
        <v>146</v>
      </c>
      <c r="AW163" s="14" t="s">
        <v>36</v>
      </c>
      <c r="AX163" s="14" t="s">
        <v>88</v>
      </c>
      <c r="AY163" s="269" t="s">
        <v>138</v>
      </c>
    </row>
    <row r="164" s="2" customFormat="1" ht="21.75" customHeight="1">
      <c r="A164" s="38"/>
      <c r="B164" s="39"/>
      <c r="C164" s="234" t="s">
        <v>181</v>
      </c>
      <c r="D164" s="234" t="s">
        <v>141</v>
      </c>
      <c r="E164" s="235" t="s">
        <v>182</v>
      </c>
      <c r="F164" s="236" t="s">
        <v>183</v>
      </c>
      <c r="G164" s="237" t="s">
        <v>144</v>
      </c>
      <c r="H164" s="238">
        <v>12.5</v>
      </c>
      <c r="I164" s="239"/>
      <c r="J164" s="240">
        <f>ROUND(I164*H164,2)</f>
        <v>0</v>
      </c>
      <c r="K164" s="241"/>
      <c r="L164" s="44"/>
      <c r="M164" s="242" t="s">
        <v>1</v>
      </c>
      <c r="N164" s="243" t="s">
        <v>46</v>
      </c>
      <c r="O164" s="91"/>
      <c r="P164" s="244">
        <f>O164*H164</f>
        <v>0</v>
      </c>
      <c r="Q164" s="244">
        <v>0.0048900000000000002</v>
      </c>
      <c r="R164" s="244">
        <f>Q164*H164</f>
        <v>0.061125000000000006</v>
      </c>
      <c r="S164" s="244">
        <v>0</v>
      </c>
      <c r="T164" s="24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6" t="s">
        <v>145</v>
      </c>
      <c r="AT164" s="246" t="s">
        <v>141</v>
      </c>
      <c r="AU164" s="246" t="s">
        <v>146</v>
      </c>
      <c r="AY164" s="17" t="s">
        <v>138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7" t="s">
        <v>146</v>
      </c>
      <c r="BK164" s="247">
        <f>ROUND(I164*H164,2)</f>
        <v>0</v>
      </c>
      <c r="BL164" s="17" t="s">
        <v>145</v>
      </c>
      <c r="BM164" s="246" t="s">
        <v>184</v>
      </c>
    </row>
    <row r="165" s="13" customFormat="1">
      <c r="A165" s="13"/>
      <c r="B165" s="248"/>
      <c r="C165" s="249"/>
      <c r="D165" s="250" t="s">
        <v>148</v>
      </c>
      <c r="E165" s="251" t="s">
        <v>1</v>
      </c>
      <c r="F165" s="252" t="s">
        <v>174</v>
      </c>
      <c r="G165" s="249"/>
      <c r="H165" s="251" t="s">
        <v>1</v>
      </c>
      <c r="I165" s="253"/>
      <c r="J165" s="249"/>
      <c r="K165" s="249"/>
      <c r="L165" s="254"/>
      <c r="M165" s="255"/>
      <c r="N165" s="256"/>
      <c r="O165" s="256"/>
      <c r="P165" s="256"/>
      <c r="Q165" s="256"/>
      <c r="R165" s="256"/>
      <c r="S165" s="256"/>
      <c r="T165" s="25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8" t="s">
        <v>148</v>
      </c>
      <c r="AU165" s="258" t="s">
        <v>146</v>
      </c>
      <c r="AV165" s="13" t="s">
        <v>88</v>
      </c>
      <c r="AW165" s="13" t="s">
        <v>36</v>
      </c>
      <c r="AX165" s="13" t="s">
        <v>80</v>
      </c>
      <c r="AY165" s="258" t="s">
        <v>138</v>
      </c>
    </row>
    <row r="166" s="14" customFormat="1">
      <c r="A166" s="14"/>
      <c r="B166" s="259"/>
      <c r="C166" s="260"/>
      <c r="D166" s="250" t="s">
        <v>148</v>
      </c>
      <c r="E166" s="261" t="s">
        <v>1</v>
      </c>
      <c r="F166" s="262" t="s">
        <v>175</v>
      </c>
      <c r="G166" s="260"/>
      <c r="H166" s="263">
        <v>12.5</v>
      </c>
      <c r="I166" s="264"/>
      <c r="J166" s="260"/>
      <c r="K166" s="260"/>
      <c r="L166" s="265"/>
      <c r="M166" s="266"/>
      <c r="N166" s="267"/>
      <c r="O166" s="267"/>
      <c r="P166" s="267"/>
      <c r="Q166" s="267"/>
      <c r="R166" s="267"/>
      <c r="S166" s="267"/>
      <c r="T166" s="26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9" t="s">
        <v>148</v>
      </c>
      <c r="AU166" s="269" t="s">
        <v>146</v>
      </c>
      <c r="AV166" s="14" t="s">
        <v>146</v>
      </c>
      <c r="AW166" s="14" t="s">
        <v>36</v>
      </c>
      <c r="AX166" s="14" t="s">
        <v>88</v>
      </c>
      <c r="AY166" s="269" t="s">
        <v>138</v>
      </c>
    </row>
    <row r="167" s="2" customFormat="1" ht="21.75" customHeight="1">
      <c r="A167" s="38"/>
      <c r="B167" s="39"/>
      <c r="C167" s="234" t="s">
        <v>160</v>
      </c>
      <c r="D167" s="234" t="s">
        <v>141</v>
      </c>
      <c r="E167" s="235" t="s">
        <v>185</v>
      </c>
      <c r="F167" s="236" t="s">
        <v>186</v>
      </c>
      <c r="G167" s="237" t="s">
        <v>144</v>
      </c>
      <c r="H167" s="238">
        <v>12.5</v>
      </c>
      <c r="I167" s="239"/>
      <c r="J167" s="240">
        <f>ROUND(I167*H167,2)</f>
        <v>0</v>
      </c>
      <c r="K167" s="241"/>
      <c r="L167" s="44"/>
      <c r="M167" s="242" t="s">
        <v>1</v>
      </c>
      <c r="N167" s="243" t="s">
        <v>46</v>
      </c>
      <c r="O167" s="91"/>
      <c r="P167" s="244">
        <f>O167*H167</f>
        <v>0</v>
      </c>
      <c r="Q167" s="244">
        <v>0.0030000000000000001</v>
      </c>
      <c r="R167" s="244">
        <f>Q167*H167</f>
        <v>0.037499999999999999</v>
      </c>
      <c r="S167" s="244">
        <v>0</v>
      </c>
      <c r="T167" s="24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6" t="s">
        <v>145</v>
      </c>
      <c r="AT167" s="246" t="s">
        <v>141</v>
      </c>
      <c r="AU167" s="246" t="s">
        <v>146</v>
      </c>
      <c r="AY167" s="17" t="s">
        <v>138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7" t="s">
        <v>146</v>
      </c>
      <c r="BK167" s="247">
        <f>ROUND(I167*H167,2)</f>
        <v>0</v>
      </c>
      <c r="BL167" s="17" t="s">
        <v>145</v>
      </c>
      <c r="BM167" s="246" t="s">
        <v>187</v>
      </c>
    </row>
    <row r="168" s="14" customFormat="1">
      <c r="A168" s="14"/>
      <c r="B168" s="259"/>
      <c r="C168" s="260"/>
      <c r="D168" s="250" t="s">
        <v>148</v>
      </c>
      <c r="E168" s="261" t="s">
        <v>1</v>
      </c>
      <c r="F168" s="262" t="s">
        <v>188</v>
      </c>
      <c r="G168" s="260"/>
      <c r="H168" s="263">
        <v>12.5</v>
      </c>
      <c r="I168" s="264"/>
      <c r="J168" s="260"/>
      <c r="K168" s="260"/>
      <c r="L168" s="265"/>
      <c r="M168" s="266"/>
      <c r="N168" s="267"/>
      <c r="O168" s="267"/>
      <c r="P168" s="267"/>
      <c r="Q168" s="267"/>
      <c r="R168" s="267"/>
      <c r="S168" s="267"/>
      <c r="T168" s="26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9" t="s">
        <v>148</v>
      </c>
      <c r="AU168" s="269" t="s">
        <v>146</v>
      </c>
      <c r="AV168" s="14" t="s">
        <v>146</v>
      </c>
      <c r="AW168" s="14" t="s">
        <v>36</v>
      </c>
      <c r="AX168" s="14" t="s">
        <v>88</v>
      </c>
      <c r="AY168" s="269" t="s">
        <v>138</v>
      </c>
    </row>
    <row r="169" s="2" customFormat="1" ht="21.75" customHeight="1">
      <c r="A169" s="38"/>
      <c r="B169" s="39"/>
      <c r="C169" s="234" t="s">
        <v>163</v>
      </c>
      <c r="D169" s="234" t="s">
        <v>141</v>
      </c>
      <c r="E169" s="235" t="s">
        <v>189</v>
      </c>
      <c r="F169" s="236" t="s">
        <v>190</v>
      </c>
      <c r="G169" s="237" t="s">
        <v>144</v>
      </c>
      <c r="H169" s="238">
        <v>42.201999999999998</v>
      </c>
      <c r="I169" s="239"/>
      <c r="J169" s="240">
        <f>ROUND(I169*H169,2)</f>
        <v>0</v>
      </c>
      <c r="K169" s="241"/>
      <c r="L169" s="44"/>
      <c r="M169" s="242" t="s">
        <v>1</v>
      </c>
      <c r="N169" s="243" t="s">
        <v>46</v>
      </c>
      <c r="O169" s="91"/>
      <c r="P169" s="244">
        <f>O169*H169</f>
        <v>0</v>
      </c>
      <c r="Q169" s="244">
        <v>0.00025999999999999998</v>
      </c>
      <c r="R169" s="244">
        <f>Q169*H169</f>
        <v>0.010972519999999998</v>
      </c>
      <c r="S169" s="244">
        <v>0</v>
      </c>
      <c r="T169" s="24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6" t="s">
        <v>145</v>
      </c>
      <c r="AT169" s="246" t="s">
        <v>141</v>
      </c>
      <c r="AU169" s="246" t="s">
        <v>146</v>
      </c>
      <c r="AY169" s="17" t="s">
        <v>138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7" t="s">
        <v>146</v>
      </c>
      <c r="BK169" s="247">
        <f>ROUND(I169*H169,2)</f>
        <v>0</v>
      </c>
      <c r="BL169" s="17" t="s">
        <v>145</v>
      </c>
      <c r="BM169" s="246" t="s">
        <v>8</v>
      </c>
    </row>
    <row r="170" s="2" customFormat="1" ht="16.5" customHeight="1">
      <c r="A170" s="38"/>
      <c r="B170" s="39"/>
      <c r="C170" s="234" t="s">
        <v>173</v>
      </c>
      <c r="D170" s="234" t="s">
        <v>141</v>
      </c>
      <c r="E170" s="235" t="s">
        <v>191</v>
      </c>
      <c r="F170" s="236" t="s">
        <v>192</v>
      </c>
      <c r="G170" s="237" t="s">
        <v>144</v>
      </c>
      <c r="H170" s="238">
        <v>2.3130000000000002</v>
      </c>
      <c r="I170" s="239"/>
      <c r="J170" s="240">
        <f>ROUND(I170*H170,2)</f>
        <v>0</v>
      </c>
      <c r="K170" s="241"/>
      <c r="L170" s="44"/>
      <c r="M170" s="242" t="s">
        <v>1</v>
      </c>
      <c r="N170" s="243" t="s">
        <v>46</v>
      </c>
      <c r="O170" s="91"/>
      <c r="P170" s="244">
        <f>O170*H170</f>
        <v>0</v>
      </c>
      <c r="Q170" s="244">
        <v>0.040000000000000001</v>
      </c>
      <c r="R170" s="244">
        <f>Q170*H170</f>
        <v>0.092520000000000005</v>
      </c>
      <c r="S170" s="244">
        <v>0</v>
      </c>
      <c r="T170" s="24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6" t="s">
        <v>145</v>
      </c>
      <c r="AT170" s="246" t="s">
        <v>141</v>
      </c>
      <c r="AU170" s="246" t="s">
        <v>146</v>
      </c>
      <c r="AY170" s="17" t="s">
        <v>138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17" t="s">
        <v>146</v>
      </c>
      <c r="BK170" s="247">
        <f>ROUND(I170*H170,2)</f>
        <v>0</v>
      </c>
      <c r="BL170" s="17" t="s">
        <v>145</v>
      </c>
      <c r="BM170" s="246" t="s">
        <v>193</v>
      </c>
    </row>
    <row r="171" s="13" customFormat="1">
      <c r="A171" s="13"/>
      <c r="B171" s="248"/>
      <c r="C171" s="249"/>
      <c r="D171" s="250" t="s">
        <v>148</v>
      </c>
      <c r="E171" s="251" t="s">
        <v>1</v>
      </c>
      <c r="F171" s="252" t="s">
        <v>194</v>
      </c>
      <c r="G171" s="249"/>
      <c r="H171" s="251" t="s">
        <v>1</v>
      </c>
      <c r="I171" s="253"/>
      <c r="J171" s="249"/>
      <c r="K171" s="249"/>
      <c r="L171" s="254"/>
      <c r="M171" s="255"/>
      <c r="N171" s="256"/>
      <c r="O171" s="256"/>
      <c r="P171" s="256"/>
      <c r="Q171" s="256"/>
      <c r="R171" s="256"/>
      <c r="S171" s="256"/>
      <c r="T171" s="25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8" t="s">
        <v>148</v>
      </c>
      <c r="AU171" s="258" t="s">
        <v>146</v>
      </c>
      <c r="AV171" s="13" t="s">
        <v>88</v>
      </c>
      <c r="AW171" s="13" t="s">
        <v>36</v>
      </c>
      <c r="AX171" s="13" t="s">
        <v>80</v>
      </c>
      <c r="AY171" s="258" t="s">
        <v>138</v>
      </c>
    </row>
    <row r="172" s="14" customFormat="1">
      <c r="A172" s="14"/>
      <c r="B172" s="259"/>
      <c r="C172" s="260"/>
      <c r="D172" s="250" t="s">
        <v>148</v>
      </c>
      <c r="E172" s="261" t="s">
        <v>1</v>
      </c>
      <c r="F172" s="262" t="s">
        <v>195</v>
      </c>
      <c r="G172" s="260"/>
      <c r="H172" s="263">
        <v>2.3130000000000002</v>
      </c>
      <c r="I172" s="264"/>
      <c r="J172" s="260"/>
      <c r="K172" s="260"/>
      <c r="L172" s="265"/>
      <c r="M172" s="266"/>
      <c r="N172" s="267"/>
      <c r="O172" s="267"/>
      <c r="P172" s="267"/>
      <c r="Q172" s="267"/>
      <c r="R172" s="267"/>
      <c r="S172" s="267"/>
      <c r="T172" s="26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9" t="s">
        <v>148</v>
      </c>
      <c r="AU172" s="269" t="s">
        <v>146</v>
      </c>
      <c r="AV172" s="14" t="s">
        <v>146</v>
      </c>
      <c r="AW172" s="14" t="s">
        <v>36</v>
      </c>
      <c r="AX172" s="14" t="s">
        <v>88</v>
      </c>
      <c r="AY172" s="269" t="s">
        <v>138</v>
      </c>
    </row>
    <row r="173" s="2" customFormat="1" ht="21.75" customHeight="1">
      <c r="A173" s="38"/>
      <c r="B173" s="39"/>
      <c r="C173" s="234" t="s">
        <v>178</v>
      </c>
      <c r="D173" s="234" t="s">
        <v>141</v>
      </c>
      <c r="E173" s="235" t="s">
        <v>196</v>
      </c>
      <c r="F173" s="236" t="s">
        <v>197</v>
      </c>
      <c r="G173" s="237" t="s">
        <v>144</v>
      </c>
      <c r="H173" s="238">
        <v>42.201999999999998</v>
      </c>
      <c r="I173" s="239"/>
      <c r="J173" s="240">
        <f>ROUND(I173*H173,2)</f>
        <v>0</v>
      </c>
      <c r="K173" s="241"/>
      <c r="L173" s="44"/>
      <c r="M173" s="242" t="s">
        <v>1</v>
      </c>
      <c r="N173" s="243" t="s">
        <v>46</v>
      </c>
      <c r="O173" s="91"/>
      <c r="P173" s="244">
        <f>O173*H173</f>
        <v>0</v>
      </c>
      <c r="Q173" s="244">
        <v>0.0048900000000000002</v>
      </c>
      <c r="R173" s="244">
        <f>Q173*H173</f>
        <v>0.20636778</v>
      </c>
      <c r="S173" s="244">
        <v>0</v>
      </c>
      <c r="T173" s="24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6" t="s">
        <v>145</v>
      </c>
      <c r="AT173" s="246" t="s">
        <v>141</v>
      </c>
      <c r="AU173" s="246" t="s">
        <v>146</v>
      </c>
      <c r="AY173" s="17" t="s">
        <v>138</v>
      </c>
      <c r="BE173" s="247">
        <f>IF(N173="základní",J173,0)</f>
        <v>0</v>
      </c>
      <c r="BF173" s="247">
        <f>IF(N173="snížená",J173,0)</f>
        <v>0</v>
      </c>
      <c r="BG173" s="247">
        <f>IF(N173="zákl. přenesená",J173,0)</f>
        <v>0</v>
      </c>
      <c r="BH173" s="247">
        <f>IF(N173="sníž. přenesená",J173,0)</f>
        <v>0</v>
      </c>
      <c r="BI173" s="247">
        <f>IF(N173="nulová",J173,0)</f>
        <v>0</v>
      </c>
      <c r="BJ173" s="17" t="s">
        <v>146</v>
      </c>
      <c r="BK173" s="247">
        <f>ROUND(I173*H173,2)</f>
        <v>0</v>
      </c>
      <c r="BL173" s="17" t="s">
        <v>145</v>
      </c>
      <c r="BM173" s="246" t="s">
        <v>198</v>
      </c>
    </row>
    <row r="174" s="13" customFormat="1">
      <c r="A174" s="13"/>
      <c r="B174" s="248"/>
      <c r="C174" s="249"/>
      <c r="D174" s="250" t="s">
        <v>148</v>
      </c>
      <c r="E174" s="251" t="s">
        <v>1</v>
      </c>
      <c r="F174" s="252" t="s">
        <v>199</v>
      </c>
      <c r="G174" s="249"/>
      <c r="H174" s="251" t="s">
        <v>1</v>
      </c>
      <c r="I174" s="253"/>
      <c r="J174" s="249"/>
      <c r="K174" s="249"/>
      <c r="L174" s="254"/>
      <c r="M174" s="255"/>
      <c r="N174" s="256"/>
      <c r="O174" s="256"/>
      <c r="P174" s="256"/>
      <c r="Q174" s="256"/>
      <c r="R174" s="256"/>
      <c r="S174" s="256"/>
      <c r="T174" s="25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8" t="s">
        <v>148</v>
      </c>
      <c r="AU174" s="258" t="s">
        <v>146</v>
      </c>
      <c r="AV174" s="13" t="s">
        <v>88</v>
      </c>
      <c r="AW174" s="13" t="s">
        <v>36</v>
      </c>
      <c r="AX174" s="13" t="s">
        <v>80</v>
      </c>
      <c r="AY174" s="258" t="s">
        <v>138</v>
      </c>
    </row>
    <row r="175" s="14" customFormat="1">
      <c r="A175" s="14"/>
      <c r="B175" s="259"/>
      <c r="C175" s="260"/>
      <c r="D175" s="250" t="s">
        <v>148</v>
      </c>
      <c r="E175" s="261" t="s">
        <v>1</v>
      </c>
      <c r="F175" s="262" t="s">
        <v>200</v>
      </c>
      <c r="G175" s="260"/>
      <c r="H175" s="263">
        <v>29.222000000000001</v>
      </c>
      <c r="I175" s="264"/>
      <c r="J175" s="260"/>
      <c r="K175" s="260"/>
      <c r="L175" s="265"/>
      <c r="M175" s="266"/>
      <c r="N175" s="267"/>
      <c r="O175" s="267"/>
      <c r="P175" s="267"/>
      <c r="Q175" s="267"/>
      <c r="R175" s="267"/>
      <c r="S175" s="267"/>
      <c r="T175" s="26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9" t="s">
        <v>148</v>
      </c>
      <c r="AU175" s="269" t="s">
        <v>146</v>
      </c>
      <c r="AV175" s="14" t="s">
        <v>146</v>
      </c>
      <c r="AW175" s="14" t="s">
        <v>36</v>
      </c>
      <c r="AX175" s="14" t="s">
        <v>80</v>
      </c>
      <c r="AY175" s="269" t="s">
        <v>138</v>
      </c>
    </row>
    <row r="176" s="14" customFormat="1">
      <c r="A176" s="14"/>
      <c r="B176" s="259"/>
      <c r="C176" s="260"/>
      <c r="D176" s="250" t="s">
        <v>148</v>
      </c>
      <c r="E176" s="261" t="s">
        <v>1</v>
      </c>
      <c r="F176" s="262" t="s">
        <v>201</v>
      </c>
      <c r="G176" s="260"/>
      <c r="H176" s="263">
        <v>-2.2000000000000002</v>
      </c>
      <c r="I176" s="264"/>
      <c r="J176" s="260"/>
      <c r="K176" s="260"/>
      <c r="L176" s="265"/>
      <c r="M176" s="266"/>
      <c r="N176" s="267"/>
      <c r="O176" s="267"/>
      <c r="P176" s="267"/>
      <c r="Q176" s="267"/>
      <c r="R176" s="267"/>
      <c r="S176" s="267"/>
      <c r="T176" s="26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9" t="s">
        <v>148</v>
      </c>
      <c r="AU176" s="269" t="s">
        <v>146</v>
      </c>
      <c r="AV176" s="14" t="s">
        <v>146</v>
      </c>
      <c r="AW176" s="14" t="s">
        <v>36</v>
      </c>
      <c r="AX176" s="14" t="s">
        <v>80</v>
      </c>
      <c r="AY176" s="269" t="s">
        <v>138</v>
      </c>
    </row>
    <row r="177" s="13" customFormat="1">
      <c r="A177" s="13"/>
      <c r="B177" s="248"/>
      <c r="C177" s="249"/>
      <c r="D177" s="250" t="s">
        <v>148</v>
      </c>
      <c r="E177" s="251" t="s">
        <v>1</v>
      </c>
      <c r="F177" s="252" t="s">
        <v>202</v>
      </c>
      <c r="G177" s="249"/>
      <c r="H177" s="251" t="s">
        <v>1</v>
      </c>
      <c r="I177" s="253"/>
      <c r="J177" s="249"/>
      <c r="K177" s="249"/>
      <c r="L177" s="254"/>
      <c r="M177" s="255"/>
      <c r="N177" s="256"/>
      <c r="O177" s="256"/>
      <c r="P177" s="256"/>
      <c r="Q177" s="256"/>
      <c r="R177" s="256"/>
      <c r="S177" s="256"/>
      <c r="T177" s="25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8" t="s">
        <v>148</v>
      </c>
      <c r="AU177" s="258" t="s">
        <v>146</v>
      </c>
      <c r="AV177" s="13" t="s">
        <v>88</v>
      </c>
      <c r="AW177" s="13" t="s">
        <v>36</v>
      </c>
      <c r="AX177" s="13" t="s">
        <v>80</v>
      </c>
      <c r="AY177" s="258" t="s">
        <v>138</v>
      </c>
    </row>
    <row r="178" s="14" customFormat="1">
      <c r="A178" s="14"/>
      <c r="B178" s="259"/>
      <c r="C178" s="260"/>
      <c r="D178" s="250" t="s">
        <v>148</v>
      </c>
      <c r="E178" s="261" t="s">
        <v>1</v>
      </c>
      <c r="F178" s="262" t="s">
        <v>203</v>
      </c>
      <c r="G178" s="260"/>
      <c r="H178" s="263">
        <v>15.18</v>
      </c>
      <c r="I178" s="264"/>
      <c r="J178" s="260"/>
      <c r="K178" s="260"/>
      <c r="L178" s="265"/>
      <c r="M178" s="266"/>
      <c r="N178" s="267"/>
      <c r="O178" s="267"/>
      <c r="P178" s="267"/>
      <c r="Q178" s="267"/>
      <c r="R178" s="267"/>
      <c r="S178" s="267"/>
      <c r="T178" s="26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9" t="s">
        <v>148</v>
      </c>
      <c r="AU178" s="269" t="s">
        <v>146</v>
      </c>
      <c r="AV178" s="14" t="s">
        <v>146</v>
      </c>
      <c r="AW178" s="14" t="s">
        <v>36</v>
      </c>
      <c r="AX178" s="14" t="s">
        <v>80</v>
      </c>
      <c r="AY178" s="269" t="s">
        <v>138</v>
      </c>
    </row>
    <row r="179" s="15" customFormat="1">
      <c r="A179" s="15"/>
      <c r="B179" s="270"/>
      <c r="C179" s="271"/>
      <c r="D179" s="250" t="s">
        <v>148</v>
      </c>
      <c r="E179" s="272" t="s">
        <v>1</v>
      </c>
      <c r="F179" s="273" t="s">
        <v>152</v>
      </c>
      <c r="G179" s="271"/>
      <c r="H179" s="274">
        <v>42.201999999999998</v>
      </c>
      <c r="I179" s="275"/>
      <c r="J179" s="271"/>
      <c r="K179" s="271"/>
      <c r="L179" s="276"/>
      <c r="M179" s="277"/>
      <c r="N179" s="278"/>
      <c r="O179" s="278"/>
      <c r="P179" s="278"/>
      <c r="Q179" s="278"/>
      <c r="R179" s="278"/>
      <c r="S179" s="278"/>
      <c r="T179" s="279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0" t="s">
        <v>148</v>
      </c>
      <c r="AU179" s="280" t="s">
        <v>146</v>
      </c>
      <c r="AV179" s="15" t="s">
        <v>145</v>
      </c>
      <c r="AW179" s="15" t="s">
        <v>36</v>
      </c>
      <c r="AX179" s="15" t="s">
        <v>88</v>
      </c>
      <c r="AY179" s="280" t="s">
        <v>138</v>
      </c>
    </row>
    <row r="180" s="2" customFormat="1" ht="21.75" customHeight="1">
      <c r="A180" s="38"/>
      <c r="B180" s="39"/>
      <c r="C180" s="234" t="s">
        <v>184</v>
      </c>
      <c r="D180" s="234" t="s">
        <v>141</v>
      </c>
      <c r="E180" s="235" t="s">
        <v>204</v>
      </c>
      <c r="F180" s="236" t="s">
        <v>205</v>
      </c>
      <c r="G180" s="237" t="s">
        <v>144</v>
      </c>
      <c r="H180" s="238">
        <v>20.146999999999998</v>
      </c>
      <c r="I180" s="239"/>
      <c r="J180" s="240">
        <f>ROUND(I180*H180,2)</f>
        <v>0</v>
      </c>
      <c r="K180" s="241"/>
      <c r="L180" s="44"/>
      <c r="M180" s="242" t="s">
        <v>1</v>
      </c>
      <c r="N180" s="243" t="s">
        <v>46</v>
      </c>
      <c r="O180" s="91"/>
      <c r="P180" s="244">
        <f>O180*H180</f>
        <v>0</v>
      </c>
      <c r="Q180" s="244">
        <v>0.0030000000000000001</v>
      </c>
      <c r="R180" s="244">
        <f>Q180*H180</f>
        <v>0.060440999999999995</v>
      </c>
      <c r="S180" s="244">
        <v>0</v>
      </c>
      <c r="T180" s="24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6" t="s">
        <v>145</v>
      </c>
      <c r="AT180" s="246" t="s">
        <v>141</v>
      </c>
      <c r="AU180" s="246" t="s">
        <v>146</v>
      </c>
      <c r="AY180" s="17" t="s">
        <v>138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17" t="s">
        <v>146</v>
      </c>
      <c r="BK180" s="247">
        <f>ROUND(I180*H180,2)</f>
        <v>0</v>
      </c>
      <c r="BL180" s="17" t="s">
        <v>145</v>
      </c>
      <c r="BM180" s="246" t="s">
        <v>206</v>
      </c>
    </row>
    <row r="181" s="13" customFormat="1">
      <c r="A181" s="13"/>
      <c r="B181" s="248"/>
      <c r="C181" s="249"/>
      <c r="D181" s="250" t="s">
        <v>148</v>
      </c>
      <c r="E181" s="251" t="s">
        <v>1</v>
      </c>
      <c r="F181" s="252" t="s">
        <v>199</v>
      </c>
      <c r="G181" s="249"/>
      <c r="H181" s="251" t="s">
        <v>1</v>
      </c>
      <c r="I181" s="253"/>
      <c r="J181" s="249"/>
      <c r="K181" s="249"/>
      <c r="L181" s="254"/>
      <c r="M181" s="255"/>
      <c r="N181" s="256"/>
      <c r="O181" s="256"/>
      <c r="P181" s="256"/>
      <c r="Q181" s="256"/>
      <c r="R181" s="256"/>
      <c r="S181" s="256"/>
      <c r="T181" s="25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8" t="s">
        <v>148</v>
      </c>
      <c r="AU181" s="258" t="s">
        <v>146</v>
      </c>
      <c r="AV181" s="13" t="s">
        <v>88</v>
      </c>
      <c r="AW181" s="13" t="s">
        <v>36</v>
      </c>
      <c r="AX181" s="13" t="s">
        <v>80</v>
      </c>
      <c r="AY181" s="258" t="s">
        <v>138</v>
      </c>
    </row>
    <row r="182" s="14" customFormat="1">
      <c r="A182" s="14"/>
      <c r="B182" s="259"/>
      <c r="C182" s="260"/>
      <c r="D182" s="250" t="s">
        <v>148</v>
      </c>
      <c r="E182" s="261" t="s">
        <v>1</v>
      </c>
      <c r="F182" s="262" t="s">
        <v>207</v>
      </c>
      <c r="G182" s="260"/>
      <c r="H182" s="263">
        <v>4.9669999999999996</v>
      </c>
      <c r="I182" s="264"/>
      <c r="J182" s="260"/>
      <c r="K182" s="260"/>
      <c r="L182" s="265"/>
      <c r="M182" s="266"/>
      <c r="N182" s="267"/>
      <c r="O182" s="267"/>
      <c r="P182" s="267"/>
      <c r="Q182" s="267"/>
      <c r="R182" s="267"/>
      <c r="S182" s="267"/>
      <c r="T182" s="26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9" t="s">
        <v>148</v>
      </c>
      <c r="AU182" s="269" t="s">
        <v>146</v>
      </c>
      <c r="AV182" s="14" t="s">
        <v>146</v>
      </c>
      <c r="AW182" s="14" t="s">
        <v>36</v>
      </c>
      <c r="AX182" s="14" t="s">
        <v>80</v>
      </c>
      <c r="AY182" s="269" t="s">
        <v>138</v>
      </c>
    </row>
    <row r="183" s="13" customFormat="1">
      <c r="A183" s="13"/>
      <c r="B183" s="248"/>
      <c r="C183" s="249"/>
      <c r="D183" s="250" t="s">
        <v>148</v>
      </c>
      <c r="E183" s="251" t="s">
        <v>1</v>
      </c>
      <c r="F183" s="252" t="s">
        <v>202</v>
      </c>
      <c r="G183" s="249"/>
      <c r="H183" s="251" t="s">
        <v>1</v>
      </c>
      <c r="I183" s="253"/>
      <c r="J183" s="249"/>
      <c r="K183" s="249"/>
      <c r="L183" s="254"/>
      <c r="M183" s="255"/>
      <c r="N183" s="256"/>
      <c r="O183" s="256"/>
      <c r="P183" s="256"/>
      <c r="Q183" s="256"/>
      <c r="R183" s="256"/>
      <c r="S183" s="256"/>
      <c r="T183" s="25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8" t="s">
        <v>148</v>
      </c>
      <c r="AU183" s="258" t="s">
        <v>146</v>
      </c>
      <c r="AV183" s="13" t="s">
        <v>88</v>
      </c>
      <c r="AW183" s="13" t="s">
        <v>36</v>
      </c>
      <c r="AX183" s="13" t="s">
        <v>80</v>
      </c>
      <c r="AY183" s="258" t="s">
        <v>138</v>
      </c>
    </row>
    <row r="184" s="14" customFormat="1">
      <c r="A184" s="14"/>
      <c r="B184" s="259"/>
      <c r="C184" s="260"/>
      <c r="D184" s="250" t="s">
        <v>148</v>
      </c>
      <c r="E184" s="261" t="s">
        <v>1</v>
      </c>
      <c r="F184" s="262" t="s">
        <v>203</v>
      </c>
      <c r="G184" s="260"/>
      <c r="H184" s="263">
        <v>15.18</v>
      </c>
      <c r="I184" s="264"/>
      <c r="J184" s="260"/>
      <c r="K184" s="260"/>
      <c r="L184" s="265"/>
      <c r="M184" s="266"/>
      <c r="N184" s="267"/>
      <c r="O184" s="267"/>
      <c r="P184" s="267"/>
      <c r="Q184" s="267"/>
      <c r="R184" s="267"/>
      <c r="S184" s="267"/>
      <c r="T184" s="26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9" t="s">
        <v>148</v>
      </c>
      <c r="AU184" s="269" t="s">
        <v>146</v>
      </c>
      <c r="AV184" s="14" t="s">
        <v>146</v>
      </c>
      <c r="AW184" s="14" t="s">
        <v>36</v>
      </c>
      <c r="AX184" s="14" t="s">
        <v>80</v>
      </c>
      <c r="AY184" s="269" t="s">
        <v>138</v>
      </c>
    </row>
    <row r="185" s="15" customFormat="1">
      <c r="A185" s="15"/>
      <c r="B185" s="270"/>
      <c r="C185" s="271"/>
      <c r="D185" s="250" t="s">
        <v>148</v>
      </c>
      <c r="E185" s="272" t="s">
        <v>1</v>
      </c>
      <c r="F185" s="273" t="s">
        <v>152</v>
      </c>
      <c r="G185" s="271"/>
      <c r="H185" s="274">
        <v>20.146999999999998</v>
      </c>
      <c r="I185" s="275"/>
      <c r="J185" s="271"/>
      <c r="K185" s="271"/>
      <c r="L185" s="276"/>
      <c r="M185" s="277"/>
      <c r="N185" s="278"/>
      <c r="O185" s="278"/>
      <c r="P185" s="278"/>
      <c r="Q185" s="278"/>
      <c r="R185" s="278"/>
      <c r="S185" s="278"/>
      <c r="T185" s="279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80" t="s">
        <v>148</v>
      </c>
      <c r="AU185" s="280" t="s">
        <v>146</v>
      </c>
      <c r="AV185" s="15" t="s">
        <v>145</v>
      </c>
      <c r="AW185" s="15" t="s">
        <v>36</v>
      </c>
      <c r="AX185" s="15" t="s">
        <v>88</v>
      </c>
      <c r="AY185" s="280" t="s">
        <v>138</v>
      </c>
    </row>
    <row r="186" s="2" customFormat="1" ht="21.75" customHeight="1">
      <c r="A186" s="38"/>
      <c r="B186" s="39"/>
      <c r="C186" s="234" t="s">
        <v>187</v>
      </c>
      <c r="D186" s="234" t="s">
        <v>141</v>
      </c>
      <c r="E186" s="235" t="s">
        <v>208</v>
      </c>
      <c r="F186" s="236" t="s">
        <v>209</v>
      </c>
      <c r="G186" s="237" t="s">
        <v>159</v>
      </c>
      <c r="H186" s="238">
        <v>14</v>
      </c>
      <c r="I186" s="239"/>
      <c r="J186" s="240">
        <f>ROUND(I186*H186,2)</f>
        <v>0</v>
      </c>
      <c r="K186" s="241"/>
      <c r="L186" s="44"/>
      <c r="M186" s="242" t="s">
        <v>1</v>
      </c>
      <c r="N186" s="243" t="s">
        <v>46</v>
      </c>
      <c r="O186" s="91"/>
      <c r="P186" s="244">
        <f>O186*H186</f>
        <v>0</v>
      </c>
      <c r="Q186" s="244">
        <v>0.0015</v>
      </c>
      <c r="R186" s="244">
        <f>Q186*H186</f>
        <v>0.021000000000000001</v>
      </c>
      <c r="S186" s="244">
        <v>0</v>
      </c>
      <c r="T186" s="24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6" t="s">
        <v>145</v>
      </c>
      <c r="AT186" s="246" t="s">
        <v>141</v>
      </c>
      <c r="AU186" s="246" t="s">
        <v>146</v>
      </c>
      <c r="AY186" s="17" t="s">
        <v>138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7" t="s">
        <v>146</v>
      </c>
      <c r="BK186" s="247">
        <f>ROUND(I186*H186,2)</f>
        <v>0</v>
      </c>
      <c r="BL186" s="17" t="s">
        <v>145</v>
      </c>
      <c r="BM186" s="246" t="s">
        <v>210</v>
      </c>
    </row>
    <row r="187" s="2" customFormat="1" ht="21.75" customHeight="1">
      <c r="A187" s="38"/>
      <c r="B187" s="39"/>
      <c r="C187" s="234" t="s">
        <v>8</v>
      </c>
      <c r="D187" s="234" t="s">
        <v>141</v>
      </c>
      <c r="E187" s="235" t="s">
        <v>211</v>
      </c>
      <c r="F187" s="236" t="s">
        <v>212</v>
      </c>
      <c r="G187" s="237" t="s">
        <v>144</v>
      </c>
      <c r="H187" s="238">
        <v>12.5</v>
      </c>
      <c r="I187" s="239"/>
      <c r="J187" s="240">
        <f>ROUND(I187*H187,2)</f>
        <v>0</v>
      </c>
      <c r="K187" s="241"/>
      <c r="L187" s="44"/>
      <c r="M187" s="242" t="s">
        <v>1</v>
      </c>
      <c r="N187" s="243" t="s">
        <v>46</v>
      </c>
      <c r="O187" s="91"/>
      <c r="P187" s="244">
        <f>O187*H187</f>
        <v>0</v>
      </c>
      <c r="Q187" s="244">
        <v>0.105</v>
      </c>
      <c r="R187" s="244">
        <f>Q187*H187</f>
        <v>1.3125</v>
      </c>
      <c r="S187" s="244">
        <v>0</v>
      </c>
      <c r="T187" s="24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6" t="s">
        <v>145</v>
      </c>
      <c r="AT187" s="246" t="s">
        <v>141</v>
      </c>
      <c r="AU187" s="246" t="s">
        <v>146</v>
      </c>
      <c r="AY187" s="17" t="s">
        <v>138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7" t="s">
        <v>146</v>
      </c>
      <c r="BK187" s="247">
        <f>ROUND(I187*H187,2)</f>
        <v>0</v>
      </c>
      <c r="BL187" s="17" t="s">
        <v>145</v>
      </c>
      <c r="BM187" s="246" t="s">
        <v>213</v>
      </c>
    </row>
    <row r="188" s="13" customFormat="1">
      <c r="A188" s="13"/>
      <c r="B188" s="248"/>
      <c r="C188" s="249"/>
      <c r="D188" s="250" t="s">
        <v>148</v>
      </c>
      <c r="E188" s="251" t="s">
        <v>1</v>
      </c>
      <c r="F188" s="252" t="s">
        <v>214</v>
      </c>
      <c r="G188" s="249"/>
      <c r="H188" s="251" t="s">
        <v>1</v>
      </c>
      <c r="I188" s="253"/>
      <c r="J188" s="249"/>
      <c r="K188" s="249"/>
      <c r="L188" s="254"/>
      <c r="M188" s="255"/>
      <c r="N188" s="256"/>
      <c r="O188" s="256"/>
      <c r="P188" s="256"/>
      <c r="Q188" s="256"/>
      <c r="R188" s="256"/>
      <c r="S188" s="256"/>
      <c r="T188" s="25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8" t="s">
        <v>148</v>
      </c>
      <c r="AU188" s="258" t="s">
        <v>146</v>
      </c>
      <c r="AV188" s="13" t="s">
        <v>88</v>
      </c>
      <c r="AW188" s="13" t="s">
        <v>36</v>
      </c>
      <c r="AX188" s="13" t="s">
        <v>80</v>
      </c>
      <c r="AY188" s="258" t="s">
        <v>138</v>
      </c>
    </row>
    <row r="189" s="14" customFormat="1">
      <c r="A189" s="14"/>
      <c r="B189" s="259"/>
      <c r="C189" s="260"/>
      <c r="D189" s="250" t="s">
        <v>148</v>
      </c>
      <c r="E189" s="261" t="s">
        <v>1</v>
      </c>
      <c r="F189" s="262" t="s">
        <v>188</v>
      </c>
      <c r="G189" s="260"/>
      <c r="H189" s="263">
        <v>12.5</v>
      </c>
      <c r="I189" s="264"/>
      <c r="J189" s="260"/>
      <c r="K189" s="260"/>
      <c r="L189" s="265"/>
      <c r="M189" s="266"/>
      <c r="N189" s="267"/>
      <c r="O189" s="267"/>
      <c r="P189" s="267"/>
      <c r="Q189" s="267"/>
      <c r="R189" s="267"/>
      <c r="S189" s="267"/>
      <c r="T189" s="26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9" t="s">
        <v>148</v>
      </c>
      <c r="AU189" s="269" t="s">
        <v>146</v>
      </c>
      <c r="AV189" s="14" t="s">
        <v>146</v>
      </c>
      <c r="AW189" s="14" t="s">
        <v>36</v>
      </c>
      <c r="AX189" s="14" t="s">
        <v>80</v>
      </c>
      <c r="AY189" s="269" t="s">
        <v>138</v>
      </c>
    </row>
    <row r="190" s="15" customFormat="1">
      <c r="A190" s="15"/>
      <c r="B190" s="270"/>
      <c r="C190" s="271"/>
      <c r="D190" s="250" t="s">
        <v>148</v>
      </c>
      <c r="E190" s="272" t="s">
        <v>1</v>
      </c>
      <c r="F190" s="273" t="s">
        <v>152</v>
      </c>
      <c r="G190" s="271"/>
      <c r="H190" s="274">
        <v>12.5</v>
      </c>
      <c r="I190" s="275"/>
      <c r="J190" s="271"/>
      <c r="K190" s="271"/>
      <c r="L190" s="276"/>
      <c r="M190" s="277"/>
      <c r="N190" s="278"/>
      <c r="O190" s="278"/>
      <c r="P190" s="278"/>
      <c r="Q190" s="278"/>
      <c r="R190" s="278"/>
      <c r="S190" s="278"/>
      <c r="T190" s="279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80" t="s">
        <v>148</v>
      </c>
      <c r="AU190" s="280" t="s">
        <v>146</v>
      </c>
      <c r="AV190" s="15" t="s">
        <v>145</v>
      </c>
      <c r="AW190" s="15" t="s">
        <v>36</v>
      </c>
      <c r="AX190" s="15" t="s">
        <v>88</v>
      </c>
      <c r="AY190" s="280" t="s">
        <v>138</v>
      </c>
    </row>
    <row r="191" s="2" customFormat="1" ht="16.5" customHeight="1">
      <c r="A191" s="38"/>
      <c r="B191" s="39"/>
      <c r="C191" s="234" t="s">
        <v>193</v>
      </c>
      <c r="D191" s="234" t="s">
        <v>141</v>
      </c>
      <c r="E191" s="235" t="s">
        <v>215</v>
      </c>
      <c r="F191" s="236" t="s">
        <v>216</v>
      </c>
      <c r="G191" s="237" t="s">
        <v>144</v>
      </c>
      <c r="H191" s="238">
        <v>12.5</v>
      </c>
      <c r="I191" s="239"/>
      <c r="J191" s="240">
        <f>ROUND(I191*H191,2)</f>
        <v>0</v>
      </c>
      <c r="K191" s="241"/>
      <c r="L191" s="44"/>
      <c r="M191" s="242" t="s">
        <v>1</v>
      </c>
      <c r="N191" s="243" t="s">
        <v>46</v>
      </c>
      <c r="O191" s="91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6" t="s">
        <v>145</v>
      </c>
      <c r="AT191" s="246" t="s">
        <v>141</v>
      </c>
      <c r="AU191" s="246" t="s">
        <v>146</v>
      </c>
      <c r="AY191" s="17" t="s">
        <v>138</v>
      </c>
      <c r="BE191" s="247">
        <f>IF(N191="základní",J191,0)</f>
        <v>0</v>
      </c>
      <c r="BF191" s="247">
        <f>IF(N191="snížená",J191,0)</f>
        <v>0</v>
      </c>
      <c r="BG191" s="247">
        <f>IF(N191="zákl. přenesená",J191,0)</f>
        <v>0</v>
      </c>
      <c r="BH191" s="247">
        <f>IF(N191="sníž. přenesená",J191,0)</f>
        <v>0</v>
      </c>
      <c r="BI191" s="247">
        <f>IF(N191="nulová",J191,0)</f>
        <v>0</v>
      </c>
      <c r="BJ191" s="17" t="s">
        <v>146</v>
      </c>
      <c r="BK191" s="247">
        <f>ROUND(I191*H191,2)</f>
        <v>0</v>
      </c>
      <c r="BL191" s="17" t="s">
        <v>145</v>
      </c>
      <c r="BM191" s="246" t="s">
        <v>7</v>
      </c>
    </row>
    <row r="192" s="12" customFormat="1" ht="22.8" customHeight="1">
      <c r="A192" s="12"/>
      <c r="B192" s="219"/>
      <c r="C192" s="220"/>
      <c r="D192" s="221" t="s">
        <v>79</v>
      </c>
      <c r="E192" s="232" t="s">
        <v>160</v>
      </c>
      <c r="F192" s="232" t="s">
        <v>217</v>
      </c>
      <c r="G192" s="220"/>
      <c r="H192" s="220"/>
      <c r="I192" s="223"/>
      <c r="J192" s="233">
        <f>BK192</f>
        <v>0</v>
      </c>
      <c r="K192" s="220"/>
      <c r="L192" s="224"/>
      <c r="M192" s="225"/>
      <c r="N192" s="226"/>
      <c r="O192" s="226"/>
      <c r="P192" s="227">
        <f>SUM(P193:P206)</f>
        <v>0</v>
      </c>
      <c r="Q192" s="226"/>
      <c r="R192" s="227">
        <f>SUM(R193:R206)</f>
        <v>0.00087040000000000012</v>
      </c>
      <c r="S192" s="226"/>
      <c r="T192" s="228">
        <f>SUM(T193:T206)</f>
        <v>2.502364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29" t="s">
        <v>88</v>
      </c>
      <c r="AT192" s="230" t="s">
        <v>79</v>
      </c>
      <c r="AU192" s="230" t="s">
        <v>88</v>
      </c>
      <c r="AY192" s="229" t="s">
        <v>138</v>
      </c>
      <c r="BK192" s="231">
        <f>SUM(BK193:BK206)</f>
        <v>0</v>
      </c>
    </row>
    <row r="193" s="2" customFormat="1" ht="21.75" customHeight="1">
      <c r="A193" s="38"/>
      <c r="B193" s="39"/>
      <c r="C193" s="234" t="s">
        <v>198</v>
      </c>
      <c r="D193" s="234" t="s">
        <v>141</v>
      </c>
      <c r="E193" s="235" t="s">
        <v>218</v>
      </c>
      <c r="F193" s="236" t="s">
        <v>219</v>
      </c>
      <c r="G193" s="237" t="s">
        <v>144</v>
      </c>
      <c r="H193" s="238">
        <v>12.5</v>
      </c>
      <c r="I193" s="239"/>
      <c r="J193" s="240">
        <f>ROUND(I193*H193,2)</f>
        <v>0</v>
      </c>
      <c r="K193" s="241"/>
      <c r="L193" s="44"/>
      <c r="M193" s="242" t="s">
        <v>1</v>
      </c>
      <c r="N193" s="243" t="s">
        <v>46</v>
      </c>
      <c r="O193" s="91"/>
      <c r="P193" s="244">
        <f>O193*H193</f>
        <v>0</v>
      </c>
      <c r="Q193" s="244">
        <v>0</v>
      </c>
      <c r="R193" s="244">
        <f>Q193*H193</f>
        <v>0</v>
      </c>
      <c r="S193" s="244">
        <v>0.035000000000000003</v>
      </c>
      <c r="T193" s="245">
        <f>S193*H193</f>
        <v>0.43750000000000006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6" t="s">
        <v>145</v>
      </c>
      <c r="AT193" s="246" t="s">
        <v>141</v>
      </c>
      <c r="AU193" s="246" t="s">
        <v>146</v>
      </c>
      <c r="AY193" s="17" t="s">
        <v>138</v>
      </c>
      <c r="BE193" s="247">
        <f>IF(N193="základní",J193,0)</f>
        <v>0</v>
      </c>
      <c r="BF193" s="247">
        <f>IF(N193="snížená",J193,0)</f>
        <v>0</v>
      </c>
      <c r="BG193" s="247">
        <f>IF(N193="zákl. přenesená",J193,0)</f>
        <v>0</v>
      </c>
      <c r="BH193" s="247">
        <f>IF(N193="sníž. přenesená",J193,0)</f>
        <v>0</v>
      </c>
      <c r="BI193" s="247">
        <f>IF(N193="nulová",J193,0)</f>
        <v>0</v>
      </c>
      <c r="BJ193" s="17" t="s">
        <v>146</v>
      </c>
      <c r="BK193" s="247">
        <f>ROUND(I193*H193,2)</f>
        <v>0</v>
      </c>
      <c r="BL193" s="17" t="s">
        <v>145</v>
      </c>
      <c r="BM193" s="246" t="s">
        <v>220</v>
      </c>
    </row>
    <row r="194" s="2" customFormat="1" ht="21.75" customHeight="1">
      <c r="A194" s="38"/>
      <c r="B194" s="39"/>
      <c r="C194" s="234" t="s">
        <v>206</v>
      </c>
      <c r="D194" s="234" t="s">
        <v>141</v>
      </c>
      <c r="E194" s="235" t="s">
        <v>221</v>
      </c>
      <c r="F194" s="236" t="s">
        <v>222</v>
      </c>
      <c r="G194" s="237" t="s">
        <v>144</v>
      </c>
      <c r="H194" s="238">
        <v>15.348000000000001</v>
      </c>
      <c r="I194" s="239"/>
      <c r="J194" s="240">
        <f>ROUND(I194*H194,2)</f>
        <v>0</v>
      </c>
      <c r="K194" s="241"/>
      <c r="L194" s="44"/>
      <c r="M194" s="242" t="s">
        <v>1</v>
      </c>
      <c r="N194" s="243" t="s">
        <v>46</v>
      </c>
      <c r="O194" s="91"/>
      <c r="P194" s="244">
        <f>O194*H194</f>
        <v>0</v>
      </c>
      <c r="Q194" s="244">
        <v>0</v>
      </c>
      <c r="R194" s="244">
        <f>Q194*H194</f>
        <v>0</v>
      </c>
      <c r="S194" s="244">
        <v>0.068000000000000005</v>
      </c>
      <c r="T194" s="245">
        <f>S194*H194</f>
        <v>1.0436640000000002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6" t="s">
        <v>145</v>
      </c>
      <c r="AT194" s="246" t="s">
        <v>141</v>
      </c>
      <c r="AU194" s="246" t="s">
        <v>146</v>
      </c>
      <c r="AY194" s="17" t="s">
        <v>138</v>
      </c>
      <c r="BE194" s="247">
        <f>IF(N194="základní",J194,0)</f>
        <v>0</v>
      </c>
      <c r="BF194" s="247">
        <f>IF(N194="snížená",J194,0)</f>
        <v>0</v>
      </c>
      <c r="BG194" s="247">
        <f>IF(N194="zákl. přenesená",J194,0)</f>
        <v>0</v>
      </c>
      <c r="BH194" s="247">
        <f>IF(N194="sníž. přenesená",J194,0)</f>
        <v>0</v>
      </c>
      <c r="BI194" s="247">
        <f>IF(N194="nulová",J194,0)</f>
        <v>0</v>
      </c>
      <c r="BJ194" s="17" t="s">
        <v>146</v>
      </c>
      <c r="BK194" s="247">
        <f>ROUND(I194*H194,2)</f>
        <v>0</v>
      </c>
      <c r="BL194" s="17" t="s">
        <v>145</v>
      </c>
      <c r="BM194" s="246" t="s">
        <v>223</v>
      </c>
    </row>
    <row r="195" s="13" customFormat="1">
      <c r="A195" s="13"/>
      <c r="B195" s="248"/>
      <c r="C195" s="249"/>
      <c r="D195" s="250" t="s">
        <v>148</v>
      </c>
      <c r="E195" s="251" t="s">
        <v>1</v>
      </c>
      <c r="F195" s="252" t="s">
        <v>214</v>
      </c>
      <c r="G195" s="249"/>
      <c r="H195" s="251" t="s">
        <v>1</v>
      </c>
      <c r="I195" s="253"/>
      <c r="J195" s="249"/>
      <c r="K195" s="249"/>
      <c r="L195" s="254"/>
      <c r="M195" s="255"/>
      <c r="N195" s="256"/>
      <c r="O195" s="256"/>
      <c r="P195" s="256"/>
      <c r="Q195" s="256"/>
      <c r="R195" s="256"/>
      <c r="S195" s="256"/>
      <c r="T195" s="25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8" t="s">
        <v>148</v>
      </c>
      <c r="AU195" s="258" t="s">
        <v>146</v>
      </c>
      <c r="AV195" s="13" t="s">
        <v>88</v>
      </c>
      <c r="AW195" s="13" t="s">
        <v>36</v>
      </c>
      <c r="AX195" s="13" t="s">
        <v>80</v>
      </c>
      <c r="AY195" s="258" t="s">
        <v>138</v>
      </c>
    </row>
    <row r="196" s="14" customFormat="1">
      <c r="A196" s="14"/>
      <c r="B196" s="259"/>
      <c r="C196" s="260"/>
      <c r="D196" s="250" t="s">
        <v>148</v>
      </c>
      <c r="E196" s="261" t="s">
        <v>1</v>
      </c>
      <c r="F196" s="262" t="s">
        <v>224</v>
      </c>
      <c r="G196" s="260"/>
      <c r="H196" s="263">
        <v>15.348000000000001</v>
      </c>
      <c r="I196" s="264"/>
      <c r="J196" s="260"/>
      <c r="K196" s="260"/>
      <c r="L196" s="265"/>
      <c r="M196" s="266"/>
      <c r="N196" s="267"/>
      <c r="O196" s="267"/>
      <c r="P196" s="267"/>
      <c r="Q196" s="267"/>
      <c r="R196" s="267"/>
      <c r="S196" s="267"/>
      <c r="T196" s="26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9" t="s">
        <v>148</v>
      </c>
      <c r="AU196" s="269" t="s">
        <v>146</v>
      </c>
      <c r="AV196" s="14" t="s">
        <v>146</v>
      </c>
      <c r="AW196" s="14" t="s">
        <v>36</v>
      </c>
      <c r="AX196" s="14" t="s">
        <v>80</v>
      </c>
      <c r="AY196" s="269" t="s">
        <v>138</v>
      </c>
    </row>
    <row r="197" s="15" customFormat="1">
      <c r="A197" s="15"/>
      <c r="B197" s="270"/>
      <c r="C197" s="271"/>
      <c r="D197" s="250" t="s">
        <v>148</v>
      </c>
      <c r="E197" s="272" t="s">
        <v>1</v>
      </c>
      <c r="F197" s="273" t="s">
        <v>152</v>
      </c>
      <c r="G197" s="271"/>
      <c r="H197" s="274">
        <v>15.348000000000001</v>
      </c>
      <c r="I197" s="275"/>
      <c r="J197" s="271"/>
      <c r="K197" s="271"/>
      <c r="L197" s="276"/>
      <c r="M197" s="277"/>
      <c r="N197" s="278"/>
      <c r="O197" s="278"/>
      <c r="P197" s="278"/>
      <c r="Q197" s="278"/>
      <c r="R197" s="278"/>
      <c r="S197" s="278"/>
      <c r="T197" s="279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80" t="s">
        <v>148</v>
      </c>
      <c r="AU197" s="280" t="s">
        <v>146</v>
      </c>
      <c r="AV197" s="15" t="s">
        <v>145</v>
      </c>
      <c r="AW197" s="15" t="s">
        <v>36</v>
      </c>
      <c r="AX197" s="15" t="s">
        <v>88</v>
      </c>
      <c r="AY197" s="280" t="s">
        <v>138</v>
      </c>
    </row>
    <row r="198" s="2" customFormat="1" ht="21.75" customHeight="1">
      <c r="A198" s="38"/>
      <c r="B198" s="39"/>
      <c r="C198" s="234" t="s">
        <v>210</v>
      </c>
      <c r="D198" s="234" t="s">
        <v>141</v>
      </c>
      <c r="E198" s="235" t="s">
        <v>225</v>
      </c>
      <c r="F198" s="236" t="s">
        <v>226</v>
      </c>
      <c r="G198" s="237" t="s">
        <v>144</v>
      </c>
      <c r="H198" s="238">
        <v>21.760000000000002</v>
      </c>
      <c r="I198" s="239"/>
      <c r="J198" s="240">
        <f>ROUND(I198*H198,2)</f>
        <v>0</v>
      </c>
      <c r="K198" s="241"/>
      <c r="L198" s="44"/>
      <c r="M198" s="242" t="s">
        <v>1</v>
      </c>
      <c r="N198" s="243" t="s">
        <v>46</v>
      </c>
      <c r="O198" s="91"/>
      <c r="P198" s="244">
        <f>O198*H198</f>
        <v>0</v>
      </c>
      <c r="Q198" s="244">
        <v>4.0000000000000003E-05</v>
      </c>
      <c r="R198" s="244">
        <f>Q198*H198</f>
        <v>0.00087040000000000012</v>
      </c>
      <c r="S198" s="244">
        <v>0</v>
      </c>
      <c r="T198" s="24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6" t="s">
        <v>145</v>
      </c>
      <c r="AT198" s="246" t="s">
        <v>141</v>
      </c>
      <c r="AU198" s="246" t="s">
        <v>146</v>
      </c>
      <c r="AY198" s="17" t="s">
        <v>138</v>
      </c>
      <c r="BE198" s="247">
        <f>IF(N198="základní",J198,0)</f>
        <v>0</v>
      </c>
      <c r="BF198" s="247">
        <f>IF(N198="snížená",J198,0)</f>
        <v>0</v>
      </c>
      <c r="BG198" s="247">
        <f>IF(N198="zákl. přenesená",J198,0)</f>
        <v>0</v>
      </c>
      <c r="BH198" s="247">
        <f>IF(N198="sníž. přenesená",J198,0)</f>
        <v>0</v>
      </c>
      <c r="BI198" s="247">
        <f>IF(N198="nulová",J198,0)</f>
        <v>0</v>
      </c>
      <c r="BJ198" s="17" t="s">
        <v>146</v>
      </c>
      <c r="BK198" s="247">
        <f>ROUND(I198*H198,2)</f>
        <v>0</v>
      </c>
      <c r="BL198" s="17" t="s">
        <v>145</v>
      </c>
      <c r="BM198" s="246" t="s">
        <v>227</v>
      </c>
    </row>
    <row r="199" s="2" customFormat="1" ht="21.75" customHeight="1">
      <c r="A199" s="38"/>
      <c r="B199" s="39"/>
      <c r="C199" s="234" t="s">
        <v>213</v>
      </c>
      <c r="D199" s="234" t="s">
        <v>141</v>
      </c>
      <c r="E199" s="235" t="s">
        <v>228</v>
      </c>
      <c r="F199" s="236" t="s">
        <v>229</v>
      </c>
      <c r="G199" s="237" t="s">
        <v>144</v>
      </c>
      <c r="H199" s="238">
        <v>10.212</v>
      </c>
      <c r="I199" s="239"/>
      <c r="J199" s="240">
        <f>ROUND(I199*H199,2)</f>
        <v>0</v>
      </c>
      <c r="K199" s="241"/>
      <c r="L199" s="44"/>
      <c r="M199" s="242" t="s">
        <v>1</v>
      </c>
      <c r="N199" s="243" t="s">
        <v>46</v>
      </c>
      <c r="O199" s="91"/>
      <c r="P199" s="244">
        <f>O199*H199</f>
        <v>0</v>
      </c>
      <c r="Q199" s="244">
        <v>0</v>
      </c>
      <c r="R199" s="244">
        <f>Q199*H199</f>
        <v>0</v>
      </c>
      <c r="S199" s="244">
        <v>0.10000000000000001</v>
      </c>
      <c r="T199" s="245">
        <f>S199*H199</f>
        <v>1.0212000000000001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6" t="s">
        <v>145</v>
      </c>
      <c r="AT199" s="246" t="s">
        <v>141</v>
      </c>
      <c r="AU199" s="246" t="s">
        <v>146</v>
      </c>
      <c r="AY199" s="17" t="s">
        <v>138</v>
      </c>
      <c r="BE199" s="247">
        <f>IF(N199="základní",J199,0)</f>
        <v>0</v>
      </c>
      <c r="BF199" s="247">
        <f>IF(N199="snížená",J199,0)</f>
        <v>0</v>
      </c>
      <c r="BG199" s="247">
        <f>IF(N199="zákl. přenesená",J199,0)</f>
        <v>0</v>
      </c>
      <c r="BH199" s="247">
        <f>IF(N199="sníž. přenesená",J199,0)</f>
        <v>0</v>
      </c>
      <c r="BI199" s="247">
        <f>IF(N199="nulová",J199,0)</f>
        <v>0</v>
      </c>
      <c r="BJ199" s="17" t="s">
        <v>146</v>
      </c>
      <c r="BK199" s="247">
        <f>ROUND(I199*H199,2)</f>
        <v>0</v>
      </c>
      <c r="BL199" s="17" t="s">
        <v>145</v>
      </c>
      <c r="BM199" s="246" t="s">
        <v>230</v>
      </c>
    </row>
    <row r="200" s="14" customFormat="1">
      <c r="A200" s="14"/>
      <c r="B200" s="259"/>
      <c r="C200" s="260"/>
      <c r="D200" s="250" t="s">
        <v>148</v>
      </c>
      <c r="E200" s="261" t="s">
        <v>1</v>
      </c>
      <c r="F200" s="262" t="s">
        <v>231</v>
      </c>
      <c r="G200" s="260"/>
      <c r="H200" s="263">
        <v>8.7720000000000002</v>
      </c>
      <c r="I200" s="264"/>
      <c r="J200" s="260"/>
      <c r="K200" s="260"/>
      <c r="L200" s="265"/>
      <c r="M200" s="266"/>
      <c r="N200" s="267"/>
      <c r="O200" s="267"/>
      <c r="P200" s="267"/>
      <c r="Q200" s="267"/>
      <c r="R200" s="267"/>
      <c r="S200" s="267"/>
      <c r="T200" s="26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9" t="s">
        <v>148</v>
      </c>
      <c r="AU200" s="269" t="s">
        <v>146</v>
      </c>
      <c r="AV200" s="14" t="s">
        <v>146</v>
      </c>
      <c r="AW200" s="14" t="s">
        <v>36</v>
      </c>
      <c r="AX200" s="14" t="s">
        <v>80</v>
      </c>
      <c r="AY200" s="269" t="s">
        <v>138</v>
      </c>
    </row>
    <row r="201" s="14" customFormat="1">
      <c r="A201" s="14"/>
      <c r="B201" s="259"/>
      <c r="C201" s="260"/>
      <c r="D201" s="250" t="s">
        <v>148</v>
      </c>
      <c r="E201" s="261" t="s">
        <v>1</v>
      </c>
      <c r="F201" s="262" t="s">
        <v>232</v>
      </c>
      <c r="G201" s="260"/>
      <c r="H201" s="263">
        <v>1.44</v>
      </c>
      <c r="I201" s="264"/>
      <c r="J201" s="260"/>
      <c r="K201" s="260"/>
      <c r="L201" s="265"/>
      <c r="M201" s="266"/>
      <c r="N201" s="267"/>
      <c r="O201" s="267"/>
      <c r="P201" s="267"/>
      <c r="Q201" s="267"/>
      <c r="R201" s="267"/>
      <c r="S201" s="267"/>
      <c r="T201" s="26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9" t="s">
        <v>148</v>
      </c>
      <c r="AU201" s="269" t="s">
        <v>146</v>
      </c>
      <c r="AV201" s="14" t="s">
        <v>146</v>
      </c>
      <c r="AW201" s="14" t="s">
        <v>36</v>
      </c>
      <c r="AX201" s="14" t="s">
        <v>80</v>
      </c>
      <c r="AY201" s="269" t="s">
        <v>138</v>
      </c>
    </row>
    <row r="202" s="15" customFormat="1">
      <c r="A202" s="15"/>
      <c r="B202" s="270"/>
      <c r="C202" s="271"/>
      <c r="D202" s="250" t="s">
        <v>148</v>
      </c>
      <c r="E202" s="272" t="s">
        <v>1</v>
      </c>
      <c r="F202" s="273" t="s">
        <v>152</v>
      </c>
      <c r="G202" s="271"/>
      <c r="H202" s="274">
        <v>10.212</v>
      </c>
      <c r="I202" s="275"/>
      <c r="J202" s="271"/>
      <c r="K202" s="271"/>
      <c r="L202" s="276"/>
      <c r="M202" s="277"/>
      <c r="N202" s="278"/>
      <c r="O202" s="278"/>
      <c r="P202" s="278"/>
      <c r="Q202" s="278"/>
      <c r="R202" s="278"/>
      <c r="S202" s="278"/>
      <c r="T202" s="279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80" t="s">
        <v>148</v>
      </c>
      <c r="AU202" s="280" t="s">
        <v>146</v>
      </c>
      <c r="AV202" s="15" t="s">
        <v>145</v>
      </c>
      <c r="AW202" s="15" t="s">
        <v>36</v>
      </c>
      <c r="AX202" s="15" t="s">
        <v>88</v>
      </c>
      <c r="AY202" s="280" t="s">
        <v>138</v>
      </c>
    </row>
    <row r="203" s="2" customFormat="1" ht="21.75" customHeight="1">
      <c r="A203" s="38"/>
      <c r="B203" s="39"/>
      <c r="C203" s="234" t="s">
        <v>7</v>
      </c>
      <c r="D203" s="234" t="s">
        <v>141</v>
      </c>
      <c r="E203" s="235" t="s">
        <v>233</v>
      </c>
      <c r="F203" s="236" t="s">
        <v>234</v>
      </c>
      <c r="G203" s="237" t="s">
        <v>144</v>
      </c>
      <c r="H203" s="238">
        <v>12.5</v>
      </c>
      <c r="I203" s="239"/>
      <c r="J203" s="240">
        <f>ROUND(I203*H203,2)</f>
        <v>0</v>
      </c>
      <c r="K203" s="241"/>
      <c r="L203" s="44"/>
      <c r="M203" s="242" t="s">
        <v>1</v>
      </c>
      <c r="N203" s="243" t="s">
        <v>46</v>
      </c>
      <c r="O203" s="91"/>
      <c r="P203" s="244">
        <f>O203*H203</f>
        <v>0</v>
      </c>
      <c r="Q203" s="244">
        <v>0</v>
      </c>
      <c r="R203" s="244">
        <f>Q203*H203</f>
        <v>0</v>
      </c>
      <c r="S203" s="244">
        <v>0</v>
      </c>
      <c r="T203" s="24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6" t="s">
        <v>145</v>
      </c>
      <c r="AT203" s="246" t="s">
        <v>141</v>
      </c>
      <c r="AU203" s="246" t="s">
        <v>146</v>
      </c>
      <c r="AY203" s="17" t="s">
        <v>138</v>
      </c>
      <c r="BE203" s="247">
        <f>IF(N203="základní",J203,0)</f>
        <v>0</v>
      </c>
      <c r="BF203" s="247">
        <f>IF(N203="snížená",J203,0)</f>
        <v>0</v>
      </c>
      <c r="BG203" s="247">
        <f>IF(N203="zákl. přenesená",J203,0)</f>
        <v>0</v>
      </c>
      <c r="BH203" s="247">
        <f>IF(N203="sníž. přenesená",J203,0)</f>
        <v>0</v>
      </c>
      <c r="BI203" s="247">
        <f>IF(N203="nulová",J203,0)</f>
        <v>0</v>
      </c>
      <c r="BJ203" s="17" t="s">
        <v>146</v>
      </c>
      <c r="BK203" s="247">
        <f>ROUND(I203*H203,2)</f>
        <v>0</v>
      </c>
      <c r="BL203" s="17" t="s">
        <v>145</v>
      </c>
      <c r="BM203" s="246" t="s">
        <v>235</v>
      </c>
    </row>
    <row r="204" s="14" customFormat="1">
      <c r="A204" s="14"/>
      <c r="B204" s="259"/>
      <c r="C204" s="260"/>
      <c r="D204" s="250" t="s">
        <v>148</v>
      </c>
      <c r="E204" s="261" t="s">
        <v>1</v>
      </c>
      <c r="F204" s="262" t="s">
        <v>188</v>
      </c>
      <c r="G204" s="260"/>
      <c r="H204" s="263">
        <v>12.5</v>
      </c>
      <c r="I204" s="264"/>
      <c r="J204" s="260"/>
      <c r="K204" s="260"/>
      <c r="L204" s="265"/>
      <c r="M204" s="266"/>
      <c r="N204" s="267"/>
      <c r="O204" s="267"/>
      <c r="P204" s="267"/>
      <c r="Q204" s="267"/>
      <c r="R204" s="267"/>
      <c r="S204" s="267"/>
      <c r="T204" s="26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9" t="s">
        <v>148</v>
      </c>
      <c r="AU204" s="269" t="s">
        <v>146</v>
      </c>
      <c r="AV204" s="14" t="s">
        <v>146</v>
      </c>
      <c r="AW204" s="14" t="s">
        <v>36</v>
      </c>
      <c r="AX204" s="14" t="s">
        <v>88</v>
      </c>
      <c r="AY204" s="269" t="s">
        <v>138</v>
      </c>
    </row>
    <row r="205" s="2" customFormat="1" ht="21.75" customHeight="1">
      <c r="A205" s="38"/>
      <c r="B205" s="39"/>
      <c r="C205" s="234" t="s">
        <v>236</v>
      </c>
      <c r="D205" s="234" t="s">
        <v>141</v>
      </c>
      <c r="E205" s="235" t="s">
        <v>237</v>
      </c>
      <c r="F205" s="236" t="s">
        <v>238</v>
      </c>
      <c r="G205" s="237" t="s">
        <v>239</v>
      </c>
      <c r="H205" s="238">
        <v>1</v>
      </c>
      <c r="I205" s="239"/>
      <c r="J205" s="240">
        <f>ROUND(I205*H205,2)</f>
        <v>0</v>
      </c>
      <c r="K205" s="241"/>
      <c r="L205" s="44"/>
      <c r="M205" s="242" t="s">
        <v>1</v>
      </c>
      <c r="N205" s="243" t="s">
        <v>46</v>
      </c>
      <c r="O205" s="91"/>
      <c r="P205" s="244">
        <f>O205*H205</f>
        <v>0</v>
      </c>
      <c r="Q205" s="244">
        <v>0</v>
      </c>
      <c r="R205" s="244">
        <f>Q205*H205</f>
        <v>0</v>
      </c>
      <c r="S205" s="244">
        <v>0</v>
      </c>
      <c r="T205" s="24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6" t="s">
        <v>145</v>
      </c>
      <c r="AT205" s="246" t="s">
        <v>141</v>
      </c>
      <c r="AU205" s="246" t="s">
        <v>146</v>
      </c>
      <c r="AY205" s="17" t="s">
        <v>138</v>
      </c>
      <c r="BE205" s="247">
        <f>IF(N205="základní",J205,0)</f>
        <v>0</v>
      </c>
      <c r="BF205" s="247">
        <f>IF(N205="snížená",J205,0)</f>
        <v>0</v>
      </c>
      <c r="BG205" s="247">
        <f>IF(N205="zákl. přenesená",J205,0)</f>
        <v>0</v>
      </c>
      <c r="BH205" s="247">
        <f>IF(N205="sníž. přenesená",J205,0)</f>
        <v>0</v>
      </c>
      <c r="BI205" s="247">
        <f>IF(N205="nulová",J205,0)</f>
        <v>0</v>
      </c>
      <c r="BJ205" s="17" t="s">
        <v>146</v>
      </c>
      <c r="BK205" s="247">
        <f>ROUND(I205*H205,2)</f>
        <v>0</v>
      </c>
      <c r="BL205" s="17" t="s">
        <v>145</v>
      </c>
      <c r="BM205" s="246" t="s">
        <v>240</v>
      </c>
    </row>
    <row r="206" s="2" customFormat="1" ht="21.75" customHeight="1">
      <c r="A206" s="38"/>
      <c r="B206" s="39"/>
      <c r="C206" s="234" t="s">
        <v>241</v>
      </c>
      <c r="D206" s="234" t="s">
        <v>141</v>
      </c>
      <c r="E206" s="235" t="s">
        <v>242</v>
      </c>
      <c r="F206" s="236" t="s">
        <v>243</v>
      </c>
      <c r="G206" s="237" t="s">
        <v>239</v>
      </c>
      <c r="H206" s="238">
        <v>1</v>
      </c>
      <c r="I206" s="239"/>
      <c r="J206" s="240">
        <f>ROUND(I206*H206,2)</f>
        <v>0</v>
      </c>
      <c r="K206" s="241"/>
      <c r="L206" s="44"/>
      <c r="M206" s="242" t="s">
        <v>1</v>
      </c>
      <c r="N206" s="243" t="s">
        <v>46</v>
      </c>
      <c r="O206" s="91"/>
      <c r="P206" s="244">
        <f>O206*H206</f>
        <v>0</v>
      </c>
      <c r="Q206" s="244">
        <v>0</v>
      </c>
      <c r="R206" s="244">
        <f>Q206*H206</f>
        <v>0</v>
      </c>
      <c r="S206" s="244">
        <v>0</v>
      </c>
      <c r="T206" s="24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6" t="s">
        <v>145</v>
      </c>
      <c r="AT206" s="246" t="s">
        <v>141</v>
      </c>
      <c r="AU206" s="246" t="s">
        <v>146</v>
      </c>
      <c r="AY206" s="17" t="s">
        <v>138</v>
      </c>
      <c r="BE206" s="247">
        <f>IF(N206="základní",J206,0)</f>
        <v>0</v>
      </c>
      <c r="BF206" s="247">
        <f>IF(N206="snížená",J206,0)</f>
        <v>0</v>
      </c>
      <c r="BG206" s="247">
        <f>IF(N206="zákl. přenesená",J206,0)</f>
        <v>0</v>
      </c>
      <c r="BH206" s="247">
        <f>IF(N206="sníž. přenesená",J206,0)</f>
        <v>0</v>
      </c>
      <c r="BI206" s="247">
        <f>IF(N206="nulová",J206,0)</f>
        <v>0</v>
      </c>
      <c r="BJ206" s="17" t="s">
        <v>146</v>
      </c>
      <c r="BK206" s="247">
        <f>ROUND(I206*H206,2)</f>
        <v>0</v>
      </c>
      <c r="BL206" s="17" t="s">
        <v>145</v>
      </c>
      <c r="BM206" s="246" t="s">
        <v>244</v>
      </c>
    </row>
    <row r="207" s="12" customFormat="1" ht="22.8" customHeight="1">
      <c r="A207" s="12"/>
      <c r="B207" s="219"/>
      <c r="C207" s="220"/>
      <c r="D207" s="221" t="s">
        <v>79</v>
      </c>
      <c r="E207" s="232" t="s">
        <v>245</v>
      </c>
      <c r="F207" s="232" t="s">
        <v>246</v>
      </c>
      <c r="G207" s="220"/>
      <c r="H207" s="220"/>
      <c r="I207" s="223"/>
      <c r="J207" s="233">
        <f>BK207</f>
        <v>0</v>
      </c>
      <c r="K207" s="220"/>
      <c r="L207" s="224"/>
      <c r="M207" s="225"/>
      <c r="N207" s="226"/>
      <c r="O207" s="226"/>
      <c r="P207" s="227">
        <f>SUM(P208:P212)</f>
        <v>0</v>
      </c>
      <c r="Q207" s="226"/>
      <c r="R207" s="227">
        <f>SUM(R208:R212)</f>
        <v>0</v>
      </c>
      <c r="S207" s="226"/>
      <c r="T207" s="228">
        <f>SUM(T208:T212)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9" t="s">
        <v>88</v>
      </c>
      <c r="AT207" s="230" t="s">
        <v>79</v>
      </c>
      <c r="AU207" s="230" t="s">
        <v>88</v>
      </c>
      <c r="AY207" s="229" t="s">
        <v>138</v>
      </c>
      <c r="BK207" s="231">
        <f>SUM(BK208:BK212)</f>
        <v>0</v>
      </c>
    </row>
    <row r="208" s="2" customFormat="1" ht="21.75" customHeight="1">
      <c r="A208" s="38"/>
      <c r="B208" s="39"/>
      <c r="C208" s="234" t="s">
        <v>247</v>
      </c>
      <c r="D208" s="234" t="s">
        <v>141</v>
      </c>
      <c r="E208" s="235" t="s">
        <v>248</v>
      </c>
      <c r="F208" s="236" t="s">
        <v>249</v>
      </c>
      <c r="G208" s="237" t="s">
        <v>250</v>
      </c>
      <c r="H208" s="238">
        <v>2.7509999999999999</v>
      </c>
      <c r="I208" s="239"/>
      <c r="J208" s="240">
        <f>ROUND(I208*H208,2)</f>
        <v>0</v>
      </c>
      <c r="K208" s="241"/>
      <c r="L208" s="44"/>
      <c r="M208" s="242" t="s">
        <v>1</v>
      </c>
      <c r="N208" s="243" t="s">
        <v>46</v>
      </c>
      <c r="O208" s="91"/>
      <c r="P208" s="244">
        <f>O208*H208</f>
        <v>0</v>
      </c>
      <c r="Q208" s="244">
        <v>0</v>
      </c>
      <c r="R208" s="244">
        <f>Q208*H208</f>
        <v>0</v>
      </c>
      <c r="S208" s="244">
        <v>0</v>
      </c>
      <c r="T208" s="24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6" t="s">
        <v>145</v>
      </c>
      <c r="AT208" s="246" t="s">
        <v>141</v>
      </c>
      <c r="AU208" s="246" t="s">
        <v>146</v>
      </c>
      <c r="AY208" s="17" t="s">
        <v>138</v>
      </c>
      <c r="BE208" s="247">
        <f>IF(N208="základní",J208,0)</f>
        <v>0</v>
      </c>
      <c r="BF208" s="247">
        <f>IF(N208="snížená",J208,0)</f>
        <v>0</v>
      </c>
      <c r="BG208" s="247">
        <f>IF(N208="zákl. přenesená",J208,0)</f>
        <v>0</v>
      </c>
      <c r="BH208" s="247">
        <f>IF(N208="sníž. přenesená",J208,0)</f>
        <v>0</v>
      </c>
      <c r="BI208" s="247">
        <f>IF(N208="nulová",J208,0)</f>
        <v>0</v>
      </c>
      <c r="BJ208" s="17" t="s">
        <v>146</v>
      </c>
      <c r="BK208" s="247">
        <f>ROUND(I208*H208,2)</f>
        <v>0</v>
      </c>
      <c r="BL208" s="17" t="s">
        <v>145</v>
      </c>
      <c r="BM208" s="246" t="s">
        <v>251</v>
      </c>
    </row>
    <row r="209" s="2" customFormat="1" ht="21.75" customHeight="1">
      <c r="A209" s="38"/>
      <c r="B209" s="39"/>
      <c r="C209" s="234" t="s">
        <v>227</v>
      </c>
      <c r="D209" s="234" t="s">
        <v>141</v>
      </c>
      <c r="E209" s="235" t="s">
        <v>252</v>
      </c>
      <c r="F209" s="236" t="s">
        <v>253</v>
      </c>
      <c r="G209" s="237" t="s">
        <v>250</v>
      </c>
      <c r="H209" s="238">
        <v>2.7509999999999999</v>
      </c>
      <c r="I209" s="239"/>
      <c r="J209" s="240">
        <f>ROUND(I209*H209,2)</f>
        <v>0</v>
      </c>
      <c r="K209" s="241"/>
      <c r="L209" s="44"/>
      <c r="M209" s="242" t="s">
        <v>1</v>
      </c>
      <c r="N209" s="243" t="s">
        <v>46</v>
      </c>
      <c r="O209" s="91"/>
      <c r="P209" s="244">
        <f>O209*H209</f>
        <v>0</v>
      </c>
      <c r="Q209" s="244">
        <v>0</v>
      </c>
      <c r="R209" s="244">
        <f>Q209*H209</f>
        <v>0</v>
      </c>
      <c r="S209" s="244">
        <v>0</v>
      </c>
      <c r="T209" s="24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6" t="s">
        <v>145</v>
      </c>
      <c r="AT209" s="246" t="s">
        <v>141</v>
      </c>
      <c r="AU209" s="246" t="s">
        <v>146</v>
      </c>
      <c r="AY209" s="17" t="s">
        <v>138</v>
      </c>
      <c r="BE209" s="247">
        <f>IF(N209="základní",J209,0)</f>
        <v>0</v>
      </c>
      <c r="BF209" s="247">
        <f>IF(N209="snížená",J209,0)</f>
        <v>0</v>
      </c>
      <c r="BG209" s="247">
        <f>IF(N209="zákl. přenesená",J209,0)</f>
        <v>0</v>
      </c>
      <c r="BH209" s="247">
        <f>IF(N209="sníž. přenesená",J209,0)</f>
        <v>0</v>
      </c>
      <c r="BI209" s="247">
        <f>IF(N209="nulová",J209,0)</f>
        <v>0</v>
      </c>
      <c r="BJ209" s="17" t="s">
        <v>146</v>
      </c>
      <c r="BK209" s="247">
        <f>ROUND(I209*H209,2)</f>
        <v>0</v>
      </c>
      <c r="BL209" s="17" t="s">
        <v>145</v>
      </c>
      <c r="BM209" s="246" t="s">
        <v>254</v>
      </c>
    </row>
    <row r="210" s="2" customFormat="1" ht="21.75" customHeight="1">
      <c r="A210" s="38"/>
      <c r="B210" s="39"/>
      <c r="C210" s="234" t="s">
        <v>255</v>
      </c>
      <c r="D210" s="234" t="s">
        <v>141</v>
      </c>
      <c r="E210" s="235" t="s">
        <v>256</v>
      </c>
      <c r="F210" s="236" t="s">
        <v>257</v>
      </c>
      <c r="G210" s="237" t="s">
        <v>250</v>
      </c>
      <c r="H210" s="238">
        <v>123.795</v>
      </c>
      <c r="I210" s="239"/>
      <c r="J210" s="240">
        <f>ROUND(I210*H210,2)</f>
        <v>0</v>
      </c>
      <c r="K210" s="241"/>
      <c r="L210" s="44"/>
      <c r="M210" s="242" t="s">
        <v>1</v>
      </c>
      <c r="N210" s="243" t="s">
        <v>46</v>
      </c>
      <c r="O210" s="91"/>
      <c r="P210" s="244">
        <f>O210*H210</f>
        <v>0</v>
      </c>
      <c r="Q210" s="244">
        <v>0</v>
      </c>
      <c r="R210" s="244">
        <f>Q210*H210</f>
        <v>0</v>
      </c>
      <c r="S210" s="244">
        <v>0</v>
      </c>
      <c r="T210" s="24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6" t="s">
        <v>145</v>
      </c>
      <c r="AT210" s="246" t="s">
        <v>141</v>
      </c>
      <c r="AU210" s="246" t="s">
        <v>146</v>
      </c>
      <c r="AY210" s="17" t="s">
        <v>138</v>
      </c>
      <c r="BE210" s="247">
        <f>IF(N210="základní",J210,0)</f>
        <v>0</v>
      </c>
      <c r="BF210" s="247">
        <f>IF(N210="snížená",J210,0)</f>
        <v>0</v>
      </c>
      <c r="BG210" s="247">
        <f>IF(N210="zákl. přenesená",J210,0)</f>
        <v>0</v>
      </c>
      <c r="BH210" s="247">
        <f>IF(N210="sníž. přenesená",J210,0)</f>
        <v>0</v>
      </c>
      <c r="BI210" s="247">
        <f>IF(N210="nulová",J210,0)</f>
        <v>0</v>
      </c>
      <c r="BJ210" s="17" t="s">
        <v>146</v>
      </c>
      <c r="BK210" s="247">
        <f>ROUND(I210*H210,2)</f>
        <v>0</v>
      </c>
      <c r="BL210" s="17" t="s">
        <v>145</v>
      </c>
      <c r="BM210" s="246" t="s">
        <v>258</v>
      </c>
    </row>
    <row r="211" s="14" customFormat="1">
      <c r="A211" s="14"/>
      <c r="B211" s="259"/>
      <c r="C211" s="260"/>
      <c r="D211" s="250" t="s">
        <v>148</v>
      </c>
      <c r="E211" s="260"/>
      <c r="F211" s="262" t="s">
        <v>259</v>
      </c>
      <c r="G211" s="260"/>
      <c r="H211" s="263">
        <v>123.795</v>
      </c>
      <c r="I211" s="264"/>
      <c r="J211" s="260"/>
      <c r="K211" s="260"/>
      <c r="L211" s="265"/>
      <c r="M211" s="266"/>
      <c r="N211" s="267"/>
      <c r="O211" s="267"/>
      <c r="P211" s="267"/>
      <c r="Q211" s="267"/>
      <c r="R211" s="267"/>
      <c r="S211" s="267"/>
      <c r="T211" s="26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9" t="s">
        <v>148</v>
      </c>
      <c r="AU211" s="269" t="s">
        <v>146</v>
      </c>
      <c r="AV211" s="14" t="s">
        <v>146</v>
      </c>
      <c r="AW211" s="14" t="s">
        <v>4</v>
      </c>
      <c r="AX211" s="14" t="s">
        <v>88</v>
      </c>
      <c r="AY211" s="269" t="s">
        <v>138</v>
      </c>
    </row>
    <row r="212" s="2" customFormat="1" ht="21.75" customHeight="1">
      <c r="A212" s="38"/>
      <c r="B212" s="39"/>
      <c r="C212" s="234" t="s">
        <v>230</v>
      </c>
      <c r="D212" s="234" t="s">
        <v>141</v>
      </c>
      <c r="E212" s="235" t="s">
        <v>260</v>
      </c>
      <c r="F212" s="236" t="s">
        <v>261</v>
      </c>
      <c r="G212" s="237" t="s">
        <v>250</v>
      </c>
      <c r="H212" s="238">
        <v>2.7509999999999999</v>
      </c>
      <c r="I212" s="239"/>
      <c r="J212" s="240">
        <f>ROUND(I212*H212,2)</f>
        <v>0</v>
      </c>
      <c r="K212" s="241"/>
      <c r="L212" s="44"/>
      <c r="M212" s="242" t="s">
        <v>1</v>
      </c>
      <c r="N212" s="243" t="s">
        <v>46</v>
      </c>
      <c r="O212" s="91"/>
      <c r="P212" s="244">
        <f>O212*H212</f>
        <v>0</v>
      </c>
      <c r="Q212" s="244">
        <v>0</v>
      </c>
      <c r="R212" s="244">
        <f>Q212*H212</f>
        <v>0</v>
      </c>
      <c r="S212" s="244">
        <v>0</v>
      </c>
      <c r="T212" s="245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6" t="s">
        <v>145</v>
      </c>
      <c r="AT212" s="246" t="s">
        <v>141</v>
      </c>
      <c r="AU212" s="246" t="s">
        <v>146</v>
      </c>
      <c r="AY212" s="17" t="s">
        <v>138</v>
      </c>
      <c r="BE212" s="247">
        <f>IF(N212="základní",J212,0)</f>
        <v>0</v>
      </c>
      <c r="BF212" s="247">
        <f>IF(N212="snížená",J212,0)</f>
        <v>0</v>
      </c>
      <c r="BG212" s="247">
        <f>IF(N212="zákl. přenesená",J212,0)</f>
        <v>0</v>
      </c>
      <c r="BH212" s="247">
        <f>IF(N212="sníž. přenesená",J212,0)</f>
        <v>0</v>
      </c>
      <c r="BI212" s="247">
        <f>IF(N212="nulová",J212,0)</f>
        <v>0</v>
      </c>
      <c r="BJ212" s="17" t="s">
        <v>146</v>
      </c>
      <c r="BK212" s="247">
        <f>ROUND(I212*H212,2)</f>
        <v>0</v>
      </c>
      <c r="BL212" s="17" t="s">
        <v>145</v>
      </c>
      <c r="BM212" s="246" t="s">
        <v>262</v>
      </c>
    </row>
    <row r="213" s="12" customFormat="1" ht="22.8" customHeight="1">
      <c r="A213" s="12"/>
      <c r="B213" s="219"/>
      <c r="C213" s="220"/>
      <c r="D213" s="221" t="s">
        <v>79</v>
      </c>
      <c r="E213" s="232" t="s">
        <v>263</v>
      </c>
      <c r="F213" s="232" t="s">
        <v>264</v>
      </c>
      <c r="G213" s="220"/>
      <c r="H213" s="220"/>
      <c r="I213" s="223"/>
      <c r="J213" s="233">
        <f>BK213</f>
        <v>0</v>
      </c>
      <c r="K213" s="220"/>
      <c r="L213" s="224"/>
      <c r="M213" s="225"/>
      <c r="N213" s="226"/>
      <c r="O213" s="226"/>
      <c r="P213" s="227">
        <f>P214</f>
        <v>0</v>
      </c>
      <c r="Q213" s="226"/>
      <c r="R213" s="227">
        <f>R214</f>
        <v>0</v>
      </c>
      <c r="S213" s="226"/>
      <c r="T213" s="228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9" t="s">
        <v>88</v>
      </c>
      <c r="AT213" s="230" t="s">
        <v>79</v>
      </c>
      <c r="AU213" s="230" t="s">
        <v>88</v>
      </c>
      <c r="AY213" s="229" t="s">
        <v>138</v>
      </c>
      <c r="BK213" s="231">
        <f>BK214</f>
        <v>0</v>
      </c>
    </row>
    <row r="214" s="2" customFormat="1" ht="16.5" customHeight="1">
      <c r="A214" s="38"/>
      <c r="B214" s="39"/>
      <c r="C214" s="234" t="s">
        <v>235</v>
      </c>
      <c r="D214" s="234" t="s">
        <v>141</v>
      </c>
      <c r="E214" s="235" t="s">
        <v>265</v>
      </c>
      <c r="F214" s="236" t="s">
        <v>266</v>
      </c>
      <c r="G214" s="237" t="s">
        <v>250</v>
      </c>
      <c r="H214" s="238">
        <v>3.0089999999999999</v>
      </c>
      <c r="I214" s="239"/>
      <c r="J214" s="240">
        <f>ROUND(I214*H214,2)</f>
        <v>0</v>
      </c>
      <c r="K214" s="241"/>
      <c r="L214" s="44"/>
      <c r="M214" s="242" t="s">
        <v>1</v>
      </c>
      <c r="N214" s="243" t="s">
        <v>46</v>
      </c>
      <c r="O214" s="91"/>
      <c r="P214" s="244">
        <f>O214*H214</f>
        <v>0</v>
      </c>
      <c r="Q214" s="244">
        <v>0</v>
      </c>
      <c r="R214" s="244">
        <f>Q214*H214</f>
        <v>0</v>
      </c>
      <c r="S214" s="244">
        <v>0</v>
      </c>
      <c r="T214" s="24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6" t="s">
        <v>145</v>
      </c>
      <c r="AT214" s="246" t="s">
        <v>141</v>
      </c>
      <c r="AU214" s="246" t="s">
        <v>146</v>
      </c>
      <c r="AY214" s="17" t="s">
        <v>138</v>
      </c>
      <c r="BE214" s="247">
        <f>IF(N214="základní",J214,0)</f>
        <v>0</v>
      </c>
      <c r="BF214" s="247">
        <f>IF(N214="snížená",J214,0)</f>
        <v>0</v>
      </c>
      <c r="BG214" s="247">
        <f>IF(N214="zákl. přenesená",J214,0)</f>
        <v>0</v>
      </c>
      <c r="BH214" s="247">
        <f>IF(N214="sníž. přenesená",J214,0)</f>
        <v>0</v>
      </c>
      <c r="BI214" s="247">
        <f>IF(N214="nulová",J214,0)</f>
        <v>0</v>
      </c>
      <c r="BJ214" s="17" t="s">
        <v>146</v>
      </c>
      <c r="BK214" s="247">
        <f>ROUND(I214*H214,2)</f>
        <v>0</v>
      </c>
      <c r="BL214" s="17" t="s">
        <v>145</v>
      </c>
      <c r="BM214" s="246" t="s">
        <v>267</v>
      </c>
    </row>
    <row r="215" s="12" customFormat="1" ht="25.92" customHeight="1">
      <c r="A215" s="12"/>
      <c r="B215" s="219"/>
      <c r="C215" s="220"/>
      <c r="D215" s="221" t="s">
        <v>79</v>
      </c>
      <c r="E215" s="222" t="s">
        <v>268</v>
      </c>
      <c r="F215" s="222" t="s">
        <v>269</v>
      </c>
      <c r="G215" s="220"/>
      <c r="H215" s="220"/>
      <c r="I215" s="223"/>
      <c r="J215" s="205">
        <f>BK215</f>
        <v>0</v>
      </c>
      <c r="K215" s="220"/>
      <c r="L215" s="224"/>
      <c r="M215" s="225"/>
      <c r="N215" s="226"/>
      <c r="O215" s="226"/>
      <c r="P215" s="227">
        <f>P216+P227+P233+P242+P249+P257+P266+P272+P280+P295+P299+P310+P313</f>
        <v>0</v>
      </c>
      <c r="Q215" s="226"/>
      <c r="R215" s="227">
        <f>R216+R227+R233+R242+R249+R257+R266+R272+R280+R295+R299+R310+R313</f>
        <v>1.1895005599999999</v>
      </c>
      <c r="S215" s="226"/>
      <c r="T215" s="228">
        <f>T216+T227+T233+T242+T249+T257+T266+T272+T280+T295+T299+T310+T313</f>
        <v>0.24869147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29" t="s">
        <v>146</v>
      </c>
      <c r="AT215" s="230" t="s">
        <v>79</v>
      </c>
      <c r="AU215" s="230" t="s">
        <v>80</v>
      </c>
      <c r="AY215" s="229" t="s">
        <v>138</v>
      </c>
      <c r="BK215" s="231">
        <f>BK216+BK227+BK233+BK242+BK249+BK257+BK266+BK272+BK280+BK295+BK299+BK310+BK313</f>
        <v>0</v>
      </c>
    </row>
    <row r="216" s="12" customFormat="1" ht="22.8" customHeight="1">
      <c r="A216" s="12"/>
      <c r="B216" s="219"/>
      <c r="C216" s="220"/>
      <c r="D216" s="221" t="s">
        <v>79</v>
      </c>
      <c r="E216" s="232" t="s">
        <v>270</v>
      </c>
      <c r="F216" s="232" t="s">
        <v>271</v>
      </c>
      <c r="G216" s="220"/>
      <c r="H216" s="220"/>
      <c r="I216" s="223"/>
      <c r="J216" s="233">
        <f>BK216</f>
        <v>0</v>
      </c>
      <c r="K216" s="220"/>
      <c r="L216" s="224"/>
      <c r="M216" s="225"/>
      <c r="N216" s="226"/>
      <c r="O216" s="226"/>
      <c r="P216" s="227">
        <f>SUM(P217:P226)</f>
        <v>0</v>
      </c>
      <c r="Q216" s="226"/>
      <c r="R216" s="227">
        <f>SUM(R217:R226)</f>
        <v>0.12938511</v>
      </c>
      <c r="S216" s="226"/>
      <c r="T216" s="228">
        <f>SUM(T217:T226)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29" t="s">
        <v>146</v>
      </c>
      <c r="AT216" s="230" t="s">
        <v>79</v>
      </c>
      <c r="AU216" s="230" t="s">
        <v>88</v>
      </c>
      <c r="AY216" s="229" t="s">
        <v>138</v>
      </c>
      <c r="BK216" s="231">
        <f>SUM(BK217:BK226)</f>
        <v>0</v>
      </c>
    </row>
    <row r="217" s="2" customFormat="1" ht="21.75" customHeight="1">
      <c r="A217" s="38"/>
      <c r="B217" s="39"/>
      <c r="C217" s="234" t="s">
        <v>272</v>
      </c>
      <c r="D217" s="234" t="s">
        <v>141</v>
      </c>
      <c r="E217" s="235" t="s">
        <v>273</v>
      </c>
      <c r="F217" s="236" t="s">
        <v>274</v>
      </c>
      <c r="G217" s="237" t="s">
        <v>144</v>
      </c>
      <c r="H217" s="238">
        <v>12.5</v>
      </c>
      <c r="I217" s="239"/>
      <c r="J217" s="240">
        <f>ROUND(I217*H217,2)</f>
        <v>0</v>
      </c>
      <c r="K217" s="241"/>
      <c r="L217" s="44"/>
      <c r="M217" s="242" t="s">
        <v>1</v>
      </c>
      <c r="N217" s="243" t="s">
        <v>46</v>
      </c>
      <c r="O217" s="91"/>
      <c r="P217" s="244">
        <f>O217*H217</f>
        <v>0</v>
      </c>
      <c r="Q217" s="244">
        <v>0.0060000000000000001</v>
      </c>
      <c r="R217" s="244">
        <f>Q217*H217</f>
        <v>0.074999999999999997</v>
      </c>
      <c r="S217" s="244">
        <v>0</v>
      </c>
      <c r="T217" s="24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6" t="s">
        <v>145</v>
      </c>
      <c r="AT217" s="246" t="s">
        <v>141</v>
      </c>
      <c r="AU217" s="246" t="s">
        <v>146</v>
      </c>
      <c r="AY217" s="17" t="s">
        <v>138</v>
      </c>
      <c r="BE217" s="247">
        <f>IF(N217="základní",J217,0)</f>
        <v>0</v>
      </c>
      <c r="BF217" s="247">
        <f>IF(N217="snížená",J217,0)</f>
        <v>0</v>
      </c>
      <c r="BG217" s="247">
        <f>IF(N217="zákl. přenesená",J217,0)</f>
        <v>0</v>
      </c>
      <c r="BH217" s="247">
        <f>IF(N217="sníž. přenesená",J217,0)</f>
        <v>0</v>
      </c>
      <c r="BI217" s="247">
        <f>IF(N217="nulová",J217,0)</f>
        <v>0</v>
      </c>
      <c r="BJ217" s="17" t="s">
        <v>146</v>
      </c>
      <c r="BK217" s="247">
        <f>ROUND(I217*H217,2)</f>
        <v>0</v>
      </c>
      <c r="BL217" s="17" t="s">
        <v>145</v>
      </c>
      <c r="BM217" s="246" t="s">
        <v>275</v>
      </c>
    </row>
    <row r="218" s="13" customFormat="1">
      <c r="A218" s="13"/>
      <c r="B218" s="248"/>
      <c r="C218" s="249"/>
      <c r="D218" s="250" t="s">
        <v>148</v>
      </c>
      <c r="E218" s="251" t="s">
        <v>1</v>
      </c>
      <c r="F218" s="252" t="s">
        <v>214</v>
      </c>
      <c r="G218" s="249"/>
      <c r="H218" s="251" t="s">
        <v>1</v>
      </c>
      <c r="I218" s="253"/>
      <c r="J218" s="249"/>
      <c r="K218" s="249"/>
      <c r="L218" s="254"/>
      <c r="M218" s="255"/>
      <c r="N218" s="256"/>
      <c r="O218" s="256"/>
      <c r="P218" s="256"/>
      <c r="Q218" s="256"/>
      <c r="R218" s="256"/>
      <c r="S218" s="256"/>
      <c r="T218" s="25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8" t="s">
        <v>148</v>
      </c>
      <c r="AU218" s="258" t="s">
        <v>146</v>
      </c>
      <c r="AV218" s="13" t="s">
        <v>88</v>
      </c>
      <c r="AW218" s="13" t="s">
        <v>36</v>
      </c>
      <c r="AX218" s="13" t="s">
        <v>80</v>
      </c>
      <c r="AY218" s="258" t="s">
        <v>138</v>
      </c>
    </row>
    <row r="219" s="14" customFormat="1">
      <c r="A219" s="14"/>
      <c r="B219" s="259"/>
      <c r="C219" s="260"/>
      <c r="D219" s="250" t="s">
        <v>148</v>
      </c>
      <c r="E219" s="261" t="s">
        <v>1</v>
      </c>
      <c r="F219" s="262" t="s">
        <v>188</v>
      </c>
      <c r="G219" s="260"/>
      <c r="H219" s="263">
        <v>12.5</v>
      </c>
      <c r="I219" s="264"/>
      <c r="J219" s="260"/>
      <c r="K219" s="260"/>
      <c r="L219" s="265"/>
      <c r="M219" s="266"/>
      <c r="N219" s="267"/>
      <c r="O219" s="267"/>
      <c r="P219" s="267"/>
      <c r="Q219" s="267"/>
      <c r="R219" s="267"/>
      <c r="S219" s="267"/>
      <c r="T219" s="26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9" t="s">
        <v>148</v>
      </c>
      <c r="AU219" s="269" t="s">
        <v>146</v>
      </c>
      <c r="AV219" s="14" t="s">
        <v>146</v>
      </c>
      <c r="AW219" s="14" t="s">
        <v>36</v>
      </c>
      <c r="AX219" s="14" t="s">
        <v>80</v>
      </c>
      <c r="AY219" s="269" t="s">
        <v>138</v>
      </c>
    </row>
    <row r="220" s="15" customFormat="1">
      <c r="A220" s="15"/>
      <c r="B220" s="270"/>
      <c r="C220" s="271"/>
      <c r="D220" s="250" t="s">
        <v>148</v>
      </c>
      <c r="E220" s="272" t="s">
        <v>1</v>
      </c>
      <c r="F220" s="273" t="s">
        <v>152</v>
      </c>
      <c r="G220" s="271"/>
      <c r="H220" s="274">
        <v>12.5</v>
      </c>
      <c r="I220" s="275"/>
      <c r="J220" s="271"/>
      <c r="K220" s="271"/>
      <c r="L220" s="276"/>
      <c r="M220" s="277"/>
      <c r="N220" s="278"/>
      <c r="O220" s="278"/>
      <c r="P220" s="278"/>
      <c r="Q220" s="278"/>
      <c r="R220" s="278"/>
      <c r="S220" s="278"/>
      <c r="T220" s="279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80" t="s">
        <v>148</v>
      </c>
      <c r="AU220" s="280" t="s">
        <v>146</v>
      </c>
      <c r="AV220" s="15" t="s">
        <v>145</v>
      </c>
      <c r="AW220" s="15" t="s">
        <v>36</v>
      </c>
      <c r="AX220" s="15" t="s">
        <v>88</v>
      </c>
      <c r="AY220" s="280" t="s">
        <v>138</v>
      </c>
    </row>
    <row r="221" s="2" customFormat="1" ht="21.75" customHeight="1">
      <c r="A221" s="38"/>
      <c r="B221" s="39"/>
      <c r="C221" s="234" t="s">
        <v>240</v>
      </c>
      <c r="D221" s="234" t="s">
        <v>141</v>
      </c>
      <c r="E221" s="235" t="s">
        <v>276</v>
      </c>
      <c r="F221" s="236" t="s">
        <v>277</v>
      </c>
      <c r="G221" s="237" t="s">
        <v>144</v>
      </c>
      <c r="H221" s="238">
        <v>8.9009999999999998</v>
      </c>
      <c r="I221" s="239"/>
      <c r="J221" s="240">
        <f>ROUND(I221*H221,2)</f>
        <v>0</v>
      </c>
      <c r="K221" s="241"/>
      <c r="L221" s="44"/>
      <c r="M221" s="242" t="s">
        <v>1</v>
      </c>
      <c r="N221" s="243" t="s">
        <v>46</v>
      </c>
      <c r="O221" s="91"/>
      <c r="P221" s="244">
        <f>O221*H221</f>
        <v>0</v>
      </c>
      <c r="Q221" s="244">
        <v>0.00611</v>
      </c>
      <c r="R221" s="244">
        <f>Q221*H221</f>
        <v>0.05438511</v>
      </c>
      <c r="S221" s="244">
        <v>0</v>
      </c>
      <c r="T221" s="245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6" t="s">
        <v>145</v>
      </c>
      <c r="AT221" s="246" t="s">
        <v>141</v>
      </c>
      <c r="AU221" s="246" t="s">
        <v>146</v>
      </c>
      <c r="AY221" s="17" t="s">
        <v>138</v>
      </c>
      <c r="BE221" s="247">
        <f>IF(N221="základní",J221,0)</f>
        <v>0</v>
      </c>
      <c r="BF221" s="247">
        <f>IF(N221="snížená",J221,0)</f>
        <v>0</v>
      </c>
      <c r="BG221" s="247">
        <f>IF(N221="zákl. přenesená",J221,0)</f>
        <v>0</v>
      </c>
      <c r="BH221" s="247">
        <f>IF(N221="sníž. přenesená",J221,0)</f>
        <v>0</v>
      </c>
      <c r="BI221" s="247">
        <f>IF(N221="nulová",J221,0)</f>
        <v>0</v>
      </c>
      <c r="BJ221" s="17" t="s">
        <v>146</v>
      </c>
      <c r="BK221" s="247">
        <f>ROUND(I221*H221,2)</f>
        <v>0</v>
      </c>
      <c r="BL221" s="17" t="s">
        <v>145</v>
      </c>
      <c r="BM221" s="246" t="s">
        <v>278</v>
      </c>
    </row>
    <row r="222" s="13" customFormat="1">
      <c r="A222" s="13"/>
      <c r="B222" s="248"/>
      <c r="C222" s="249"/>
      <c r="D222" s="250" t="s">
        <v>148</v>
      </c>
      <c r="E222" s="251" t="s">
        <v>1</v>
      </c>
      <c r="F222" s="252" t="s">
        <v>214</v>
      </c>
      <c r="G222" s="249"/>
      <c r="H222" s="251" t="s">
        <v>1</v>
      </c>
      <c r="I222" s="253"/>
      <c r="J222" s="249"/>
      <c r="K222" s="249"/>
      <c r="L222" s="254"/>
      <c r="M222" s="255"/>
      <c r="N222" s="256"/>
      <c r="O222" s="256"/>
      <c r="P222" s="256"/>
      <c r="Q222" s="256"/>
      <c r="R222" s="256"/>
      <c r="S222" s="256"/>
      <c r="T222" s="25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8" t="s">
        <v>148</v>
      </c>
      <c r="AU222" s="258" t="s">
        <v>146</v>
      </c>
      <c r="AV222" s="13" t="s">
        <v>88</v>
      </c>
      <c r="AW222" s="13" t="s">
        <v>36</v>
      </c>
      <c r="AX222" s="13" t="s">
        <v>80</v>
      </c>
      <c r="AY222" s="258" t="s">
        <v>138</v>
      </c>
    </row>
    <row r="223" s="14" customFormat="1">
      <c r="A223" s="14"/>
      <c r="B223" s="259"/>
      <c r="C223" s="260"/>
      <c r="D223" s="250" t="s">
        <v>148</v>
      </c>
      <c r="E223" s="261" t="s">
        <v>1</v>
      </c>
      <c r="F223" s="262" t="s">
        <v>279</v>
      </c>
      <c r="G223" s="260"/>
      <c r="H223" s="263">
        <v>5.2800000000000002</v>
      </c>
      <c r="I223" s="264"/>
      <c r="J223" s="260"/>
      <c r="K223" s="260"/>
      <c r="L223" s="265"/>
      <c r="M223" s="266"/>
      <c r="N223" s="267"/>
      <c r="O223" s="267"/>
      <c r="P223" s="267"/>
      <c r="Q223" s="267"/>
      <c r="R223" s="267"/>
      <c r="S223" s="267"/>
      <c r="T223" s="26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9" t="s">
        <v>148</v>
      </c>
      <c r="AU223" s="269" t="s">
        <v>146</v>
      </c>
      <c r="AV223" s="14" t="s">
        <v>146</v>
      </c>
      <c r="AW223" s="14" t="s">
        <v>36</v>
      </c>
      <c r="AX223" s="14" t="s">
        <v>80</v>
      </c>
      <c r="AY223" s="269" t="s">
        <v>138</v>
      </c>
    </row>
    <row r="224" s="14" customFormat="1">
      <c r="A224" s="14"/>
      <c r="B224" s="259"/>
      <c r="C224" s="260"/>
      <c r="D224" s="250" t="s">
        <v>148</v>
      </c>
      <c r="E224" s="261" t="s">
        <v>1</v>
      </c>
      <c r="F224" s="262" t="s">
        <v>280</v>
      </c>
      <c r="G224" s="260"/>
      <c r="H224" s="263">
        <v>3.621</v>
      </c>
      <c r="I224" s="264"/>
      <c r="J224" s="260"/>
      <c r="K224" s="260"/>
      <c r="L224" s="265"/>
      <c r="M224" s="266"/>
      <c r="N224" s="267"/>
      <c r="O224" s="267"/>
      <c r="P224" s="267"/>
      <c r="Q224" s="267"/>
      <c r="R224" s="267"/>
      <c r="S224" s="267"/>
      <c r="T224" s="26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9" t="s">
        <v>148</v>
      </c>
      <c r="AU224" s="269" t="s">
        <v>146</v>
      </c>
      <c r="AV224" s="14" t="s">
        <v>146</v>
      </c>
      <c r="AW224" s="14" t="s">
        <v>36</v>
      </c>
      <c r="AX224" s="14" t="s">
        <v>80</v>
      </c>
      <c r="AY224" s="269" t="s">
        <v>138</v>
      </c>
    </row>
    <row r="225" s="15" customFormat="1">
      <c r="A225" s="15"/>
      <c r="B225" s="270"/>
      <c r="C225" s="271"/>
      <c r="D225" s="250" t="s">
        <v>148</v>
      </c>
      <c r="E225" s="272" t="s">
        <v>1</v>
      </c>
      <c r="F225" s="273" t="s">
        <v>152</v>
      </c>
      <c r="G225" s="271"/>
      <c r="H225" s="274">
        <v>8.9009999999999998</v>
      </c>
      <c r="I225" s="275"/>
      <c r="J225" s="271"/>
      <c r="K225" s="271"/>
      <c r="L225" s="276"/>
      <c r="M225" s="277"/>
      <c r="N225" s="278"/>
      <c r="O225" s="278"/>
      <c r="P225" s="278"/>
      <c r="Q225" s="278"/>
      <c r="R225" s="278"/>
      <c r="S225" s="278"/>
      <c r="T225" s="279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80" t="s">
        <v>148</v>
      </c>
      <c r="AU225" s="280" t="s">
        <v>146</v>
      </c>
      <c r="AV225" s="15" t="s">
        <v>145</v>
      </c>
      <c r="AW225" s="15" t="s">
        <v>36</v>
      </c>
      <c r="AX225" s="15" t="s">
        <v>88</v>
      </c>
      <c r="AY225" s="280" t="s">
        <v>138</v>
      </c>
    </row>
    <row r="226" s="2" customFormat="1" ht="21.75" customHeight="1">
      <c r="A226" s="38"/>
      <c r="B226" s="39"/>
      <c r="C226" s="234" t="s">
        <v>244</v>
      </c>
      <c r="D226" s="234" t="s">
        <v>141</v>
      </c>
      <c r="E226" s="235" t="s">
        <v>281</v>
      </c>
      <c r="F226" s="236" t="s">
        <v>282</v>
      </c>
      <c r="G226" s="237" t="s">
        <v>283</v>
      </c>
      <c r="H226" s="281"/>
      <c r="I226" s="239"/>
      <c r="J226" s="240">
        <f>ROUND(I226*H226,2)</f>
        <v>0</v>
      </c>
      <c r="K226" s="241"/>
      <c r="L226" s="44"/>
      <c r="M226" s="242" t="s">
        <v>1</v>
      </c>
      <c r="N226" s="243" t="s">
        <v>46</v>
      </c>
      <c r="O226" s="91"/>
      <c r="P226" s="244">
        <f>O226*H226</f>
        <v>0</v>
      </c>
      <c r="Q226" s="244">
        <v>0</v>
      </c>
      <c r="R226" s="244">
        <f>Q226*H226</f>
        <v>0</v>
      </c>
      <c r="S226" s="244">
        <v>0</v>
      </c>
      <c r="T226" s="24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6" t="s">
        <v>145</v>
      </c>
      <c r="AT226" s="246" t="s">
        <v>141</v>
      </c>
      <c r="AU226" s="246" t="s">
        <v>146</v>
      </c>
      <c r="AY226" s="17" t="s">
        <v>138</v>
      </c>
      <c r="BE226" s="247">
        <f>IF(N226="základní",J226,0)</f>
        <v>0</v>
      </c>
      <c r="BF226" s="247">
        <f>IF(N226="snížená",J226,0)</f>
        <v>0</v>
      </c>
      <c r="BG226" s="247">
        <f>IF(N226="zákl. přenesená",J226,0)</f>
        <v>0</v>
      </c>
      <c r="BH226" s="247">
        <f>IF(N226="sníž. přenesená",J226,0)</f>
        <v>0</v>
      </c>
      <c r="BI226" s="247">
        <f>IF(N226="nulová",J226,0)</f>
        <v>0</v>
      </c>
      <c r="BJ226" s="17" t="s">
        <v>146</v>
      </c>
      <c r="BK226" s="247">
        <f>ROUND(I226*H226,2)</f>
        <v>0</v>
      </c>
      <c r="BL226" s="17" t="s">
        <v>145</v>
      </c>
      <c r="BM226" s="246" t="s">
        <v>284</v>
      </c>
    </row>
    <row r="227" s="12" customFormat="1" ht="22.8" customHeight="1">
      <c r="A227" s="12"/>
      <c r="B227" s="219"/>
      <c r="C227" s="220"/>
      <c r="D227" s="221" t="s">
        <v>79</v>
      </c>
      <c r="E227" s="232" t="s">
        <v>285</v>
      </c>
      <c r="F227" s="232" t="s">
        <v>286</v>
      </c>
      <c r="G227" s="220"/>
      <c r="H227" s="220"/>
      <c r="I227" s="223"/>
      <c r="J227" s="233">
        <f>BK227</f>
        <v>0</v>
      </c>
      <c r="K227" s="220"/>
      <c r="L227" s="224"/>
      <c r="M227" s="225"/>
      <c r="N227" s="226"/>
      <c r="O227" s="226"/>
      <c r="P227" s="227">
        <f>SUM(P228:P232)</f>
        <v>0</v>
      </c>
      <c r="Q227" s="226"/>
      <c r="R227" s="227">
        <f>SUM(R228:R232)</f>
        <v>0.0018800000000000002</v>
      </c>
      <c r="S227" s="226"/>
      <c r="T227" s="228">
        <f>SUM(T228:T232)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29" t="s">
        <v>146</v>
      </c>
      <c r="AT227" s="230" t="s">
        <v>79</v>
      </c>
      <c r="AU227" s="230" t="s">
        <v>88</v>
      </c>
      <c r="AY227" s="229" t="s">
        <v>138</v>
      </c>
      <c r="BK227" s="231">
        <f>SUM(BK228:BK232)</f>
        <v>0</v>
      </c>
    </row>
    <row r="228" s="2" customFormat="1" ht="21.75" customHeight="1">
      <c r="A228" s="38"/>
      <c r="B228" s="39"/>
      <c r="C228" s="234" t="s">
        <v>287</v>
      </c>
      <c r="D228" s="234" t="s">
        <v>141</v>
      </c>
      <c r="E228" s="235" t="s">
        <v>288</v>
      </c>
      <c r="F228" s="236" t="s">
        <v>289</v>
      </c>
      <c r="G228" s="237" t="s">
        <v>239</v>
      </c>
      <c r="H228" s="238">
        <v>1</v>
      </c>
      <c r="I228" s="239"/>
      <c r="J228" s="240">
        <f>ROUND(I228*H228,2)</f>
        <v>0</v>
      </c>
      <c r="K228" s="241"/>
      <c r="L228" s="44"/>
      <c r="M228" s="242" t="s">
        <v>1</v>
      </c>
      <c r="N228" s="243" t="s">
        <v>46</v>
      </c>
      <c r="O228" s="91"/>
      <c r="P228" s="244">
        <f>O228*H228</f>
        <v>0</v>
      </c>
      <c r="Q228" s="244">
        <v>0.0012600000000000001</v>
      </c>
      <c r="R228" s="244">
        <f>Q228*H228</f>
        <v>0.0012600000000000001</v>
      </c>
      <c r="S228" s="244">
        <v>0</v>
      </c>
      <c r="T228" s="245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6" t="s">
        <v>145</v>
      </c>
      <c r="AT228" s="246" t="s">
        <v>141</v>
      </c>
      <c r="AU228" s="246" t="s">
        <v>146</v>
      </c>
      <c r="AY228" s="17" t="s">
        <v>138</v>
      </c>
      <c r="BE228" s="247">
        <f>IF(N228="základní",J228,0)</f>
        <v>0</v>
      </c>
      <c r="BF228" s="247">
        <f>IF(N228="snížená",J228,0)</f>
        <v>0</v>
      </c>
      <c r="BG228" s="247">
        <f>IF(N228="zákl. přenesená",J228,0)</f>
        <v>0</v>
      </c>
      <c r="BH228" s="247">
        <f>IF(N228="sníž. přenesená",J228,0)</f>
        <v>0</v>
      </c>
      <c r="BI228" s="247">
        <f>IF(N228="nulová",J228,0)</f>
        <v>0</v>
      </c>
      <c r="BJ228" s="17" t="s">
        <v>146</v>
      </c>
      <c r="BK228" s="247">
        <f>ROUND(I228*H228,2)</f>
        <v>0</v>
      </c>
      <c r="BL228" s="17" t="s">
        <v>145</v>
      </c>
      <c r="BM228" s="246" t="s">
        <v>290</v>
      </c>
    </row>
    <row r="229" s="2" customFormat="1" ht="21.75" customHeight="1">
      <c r="A229" s="38"/>
      <c r="B229" s="39"/>
      <c r="C229" s="234" t="s">
        <v>251</v>
      </c>
      <c r="D229" s="234" t="s">
        <v>141</v>
      </c>
      <c r="E229" s="235" t="s">
        <v>291</v>
      </c>
      <c r="F229" s="236" t="s">
        <v>292</v>
      </c>
      <c r="G229" s="237" t="s">
        <v>239</v>
      </c>
      <c r="H229" s="238">
        <v>1</v>
      </c>
      <c r="I229" s="239"/>
      <c r="J229" s="240">
        <f>ROUND(I229*H229,2)</f>
        <v>0</v>
      </c>
      <c r="K229" s="241"/>
      <c r="L229" s="44"/>
      <c r="M229" s="242" t="s">
        <v>1</v>
      </c>
      <c r="N229" s="243" t="s">
        <v>46</v>
      </c>
      <c r="O229" s="91"/>
      <c r="P229" s="244">
        <f>O229*H229</f>
        <v>0</v>
      </c>
      <c r="Q229" s="244">
        <v>0</v>
      </c>
      <c r="R229" s="244">
        <f>Q229*H229</f>
        <v>0</v>
      </c>
      <c r="S229" s="244">
        <v>0</v>
      </c>
      <c r="T229" s="24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6" t="s">
        <v>145</v>
      </c>
      <c r="AT229" s="246" t="s">
        <v>141</v>
      </c>
      <c r="AU229" s="246" t="s">
        <v>146</v>
      </c>
      <c r="AY229" s="17" t="s">
        <v>138</v>
      </c>
      <c r="BE229" s="247">
        <f>IF(N229="základní",J229,0)</f>
        <v>0</v>
      </c>
      <c r="BF229" s="247">
        <f>IF(N229="snížená",J229,0)</f>
        <v>0</v>
      </c>
      <c r="BG229" s="247">
        <f>IF(N229="zákl. přenesená",J229,0)</f>
        <v>0</v>
      </c>
      <c r="BH229" s="247">
        <f>IF(N229="sníž. přenesená",J229,0)</f>
        <v>0</v>
      </c>
      <c r="BI229" s="247">
        <f>IF(N229="nulová",J229,0)</f>
        <v>0</v>
      </c>
      <c r="BJ229" s="17" t="s">
        <v>146</v>
      </c>
      <c r="BK229" s="247">
        <f>ROUND(I229*H229,2)</f>
        <v>0</v>
      </c>
      <c r="BL229" s="17" t="s">
        <v>145</v>
      </c>
      <c r="BM229" s="246" t="s">
        <v>293</v>
      </c>
    </row>
    <row r="230" s="2" customFormat="1" ht="21.75" customHeight="1">
      <c r="A230" s="38"/>
      <c r="B230" s="39"/>
      <c r="C230" s="234" t="s">
        <v>254</v>
      </c>
      <c r="D230" s="234" t="s">
        <v>141</v>
      </c>
      <c r="E230" s="235" t="s">
        <v>294</v>
      </c>
      <c r="F230" s="236" t="s">
        <v>295</v>
      </c>
      <c r="G230" s="237" t="s">
        <v>296</v>
      </c>
      <c r="H230" s="238">
        <v>1</v>
      </c>
      <c r="I230" s="239"/>
      <c r="J230" s="240">
        <f>ROUND(I230*H230,2)</f>
        <v>0</v>
      </c>
      <c r="K230" s="241"/>
      <c r="L230" s="44"/>
      <c r="M230" s="242" t="s">
        <v>1</v>
      </c>
      <c r="N230" s="243" t="s">
        <v>46</v>
      </c>
      <c r="O230" s="91"/>
      <c r="P230" s="244">
        <f>O230*H230</f>
        <v>0</v>
      </c>
      <c r="Q230" s="244">
        <v>0.00062</v>
      </c>
      <c r="R230" s="244">
        <f>Q230*H230</f>
        <v>0.00062</v>
      </c>
      <c r="S230" s="244">
        <v>0</v>
      </c>
      <c r="T230" s="245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6" t="s">
        <v>145</v>
      </c>
      <c r="AT230" s="246" t="s">
        <v>141</v>
      </c>
      <c r="AU230" s="246" t="s">
        <v>146</v>
      </c>
      <c r="AY230" s="17" t="s">
        <v>138</v>
      </c>
      <c r="BE230" s="247">
        <f>IF(N230="základní",J230,0)</f>
        <v>0</v>
      </c>
      <c r="BF230" s="247">
        <f>IF(N230="snížená",J230,0)</f>
        <v>0</v>
      </c>
      <c r="BG230" s="247">
        <f>IF(N230="zákl. přenesená",J230,0)</f>
        <v>0</v>
      </c>
      <c r="BH230" s="247">
        <f>IF(N230="sníž. přenesená",J230,0)</f>
        <v>0</v>
      </c>
      <c r="BI230" s="247">
        <f>IF(N230="nulová",J230,0)</f>
        <v>0</v>
      </c>
      <c r="BJ230" s="17" t="s">
        <v>146</v>
      </c>
      <c r="BK230" s="247">
        <f>ROUND(I230*H230,2)</f>
        <v>0</v>
      </c>
      <c r="BL230" s="17" t="s">
        <v>145</v>
      </c>
      <c r="BM230" s="246" t="s">
        <v>297</v>
      </c>
    </row>
    <row r="231" s="2" customFormat="1" ht="21.75" customHeight="1">
      <c r="A231" s="38"/>
      <c r="B231" s="39"/>
      <c r="C231" s="282" t="s">
        <v>258</v>
      </c>
      <c r="D231" s="282" t="s">
        <v>298</v>
      </c>
      <c r="E231" s="283" t="s">
        <v>299</v>
      </c>
      <c r="F231" s="284" t="s">
        <v>300</v>
      </c>
      <c r="G231" s="285" t="s">
        <v>296</v>
      </c>
      <c r="H231" s="286">
        <v>1</v>
      </c>
      <c r="I231" s="287"/>
      <c r="J231" s="288">
        <f>ROUND(I231*H231,2)</f>
        <v>0</v>
      </c>
      <c r="K231" s="289"/>
      <c r="L231" s="290"/>
      <c r="M231" s="291" t="s">
        <v>1</v>
      </c>
      <c r="N231" s="292" t="s">
        <v>46</v>
      </c>
      <c r="O231" s="91"/>
      <c r="P231" s="244">
        <f>O231*H231</f>
        <v>0</v>
      </c>
      <c r="Q231" s="244">
        <v>0</v>
      </c>
      <c r="R231" s="244">
        <f>Q231*H231</f>
        <v>0</v>
      </c>
      <c r="S231" s="244">
        <v>0</v>
      </c>
      <c r="T231" s="245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6" t="s">
        <v>181</v>
      </c>
      <c r="AT231" s="246" t="s">
        <v>298</v>
      </c>
      <c r="AU231" s="246" t="s">
        <v>146</v>
      </c>
      <c r="AY231" s="17" t="s">
        <v>138</v>
      </c>
      <c r="BE231" s="247">
        <f>IF(N231="základní",J231,0)</f>
        <v>0</v>
      </c>
      <c r="BF231" s="247">
        <f>IF(N231="snížená",J231,0)</f>
        <v>0</v>
      </c>
      <c r="BG231" s="247">
        <f>IF(N231="zákl. přenesená",J231,0)</f>
        <v>0</v>
      </c>
      <c r="BH231" s="247">
        <f>IF(N231="sníž. přenesená",J231,0)</f>
        <v>0</v>
      </c>
      <c r="BI231" s="247">
        <f>IF(N231="nulová",J231,0)</f>
        <v>0</v>
      </c>
      <c r="BJ231" s="17" t="s">
        <v>146</v>
      </c>
      <c r="BK231" s="247">
        <f>ROUND(I231*H231,2)</f>
        <v>0</v>
      </c>
      <c r="BL231" s="17" t="s">
        <v>145</v>
      </c>
      <c r="BM231" s="246" t="s">
        <v>301</v>
      </c>
    </row>
    <row r="232" s="2" customFormat="1" ht="21.75" customHeight="1">
      <c r="A232" s="38"/>
      <c r="B232" s="39"/>
      <c r="C232" s="234" t="s">
        <v>262</v>
      </c>
      <c r="D232" s="234" t="s">
        <v>141</v>
      </c>
      <c r="E232" s="235" t="s">
        <v>302</v>
      </c>
      <c r="F232" s="236" t="s">
        <v>303</v>
      </c>
      <c r="G232" s="237" t="s">
        <v>283</v>
      </c>
      <c r="H232" s="281"/>
      <c r="I232" s="239"/>
      <c r="J232" s="240">
        <f>ROUND(I232*H232,2)</f>
        <v>0</v>
      </c>
      <c r="K232" s="241"/>
      <c r="L232" s="44"/>
      <c r="M232" s="242" t="s">
        <v>1</v>
      </c>
      <c r="N232" s="243" t="s">
        <v>46</v>
      </c>
      <c r="O232" s="91"/>
      <c r="P232" s="244">
        <f>O232*H232</f>
        <v>0</v>
      </c>
      <c r="Q232" s="244">
        <v>0</v>
      </c>
      <c r="R232" s="244">
        <f>Q232*H232</f>
        <v>0</v>
      </c>
      <c r="S232" s="244">
        <v>0</v>
      </c>
      <c r="T232" s="245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6" t="s">
        <v>145</v>
      </c>
      <c r="AT232" s="246" t="s">
        <v>141</v>
      </c>
      <c r="AU232" s="246" t="s">
        <v>146</v>
      </c>
      <c r="AY232" s="17" t="s">
        <v>138</v>
      </c>
      <c r="BE232" s="247">
        <f>IF(N232="základní",J232,0)</f>
        <v>0</v>
      </c>
      <c r="BF232" s="247">
        <f>IF(N232="snížená",J232,0)</f>
        <v>0</v>
      </c>
      <c r="BG232" s="247">
        <f>IF(N232="zákl. přenesená",J232,0)</f>
        <v>0</v>
      </c>
      <c r="BH232" s="247">
        <f>IF(N232="sníž. přenesená",J232,0)</f>
        <v>0</v>
      </c>
      <c r="BI232" s="247">
        <f>IF(N232="nulová",J232,0)</f>
        <v>0</v>
      </c>
      <c r="BJ232" s="17" t="s">
        <v>146</v>
      </c>
      <c r="BK232" s="247">
        <f>ROUND(I232*H232,2)</f>
        <v>0</v>
      </c>
      <c r="BL232" s="17" t="s">
        <v>145</v>
      </c>
      <c r="BM232" s="246" t="s">
        <v>304</v>
      </c>
    </row>
    <row r="233" s="12" customFormat="1" ht="22.8" customHeight="1">
      <c r="A233" s="12"/>
      <c r="B233" s="219"/>
      <c r="C233" s="220"/>
      <c r="D233" s="221" t="s">
        <v>79</v>
      </c>
      <c r="E233" s="232" t="s">
        <v>305</v>
      </c>
      <c r="F233" s="232" t="s">
        <v>306</v>
      </c>
      <c r="G233" s="220"/>
      <c r="H233" s="220"/>
      <c r="I233" s="223"/>
      <c r="J233" s="233">
        <f>BK233</f>
        <v>0</v>
      </c>
      <c r="K233" s="220"/>
      <c r="L233" s="224"/>
      <c r="M233" s="225"/>
      <c r="N233" s="226"/>
      <c r="O233" s="226"/>
      <c r="P233" s="227">
        <f>SUM(P234:P241)</f>
        <v>0</v>
      </c>
      <c r="Q233" s="226"/>
      <c r="R233" s="227">
        <f>SUM(R234:R241)</f>
        <v>0.0021199999999999999</v>
      </c>
      <c r="S233" s="226"/>
      <c r="T233" s="228">
        <f>SUM(T234:T241)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9" t="s">
        <v>146</v>
      </c>
      <c r="AT233" s="230" t="s">
        <v>79</v>
      </c>
      <c r="AU233" s="230" t="s">
        <v>88</v>
      </c>
      <c r="AY233" s="229" t="s">
        <v>138</v>
      </c>
      <c r="BK233" s="231">
        <f>SUM(BK234:BK241)</f>
        <v>0</v>
      </c>
    </row>
    <row r="234" s="2" customFormat="1" ht="21.75" customHeight="1">
      <c r="A234" s="38"/>
      <c r="B234" s="39"/>
      <c r="C234" s="234" t="s">
        <v>267</v>
      </c>
      <c r="D234" s="234" t="s">
        <v>141</v>
      </c>
      <c r="E234" s="235" t="s">
        <v>307</v>
      </c>
      <c r="F234" s="236" t="s">
        <v>308</v>
      </c>
      <c r="G234" s="237" t="s">
        <v>239</v>
      </c>
      <c r="H234" s="238">
        <v>1</v>
      </c>
      <c r="I234" s="239"/>
      <c r="J234" s="240">
        <f>ROUND(I234*H234,2)</f>
        <v>0</v>
      </c>
      <c r="K234" s="241"/>
      <c r="L234" s="44"/>
      <c r="M234" s="242" t="s">
        <v>1</v>
      </c>
      <c r="N234" s="243" t="s">
        <v>46</v>
      </c>
      <c r="O234" s="91"/>
      <c r="P234" s="244">
        <f>O234*H234</f>
        <v>0</v>
      </c>
      <c r="Q234" s="244">
        <v>0</v>
      </c>
      <c r="R234" s="244">
        <f>Q234*H234</f>
        <v>0</v>
      </c>
      <c r="S234" s="244">
        <v>0</v>
      </c>
      <c r="T234" s="245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6" t="s">
        <v>145</v>
      </c>
      <c r="AT234" s="246" t="s">
        <v>141</v>
      </c>
      <c r="AU234" s="246" t="s">
        <v>146</v>
      </c>
      <c r="AY234" s="17" t="s">
        <v>138</v>
      </c>
      <c r="BE234" s="247">
        <f>IF(N234="základní",J234,0)</f>
        <v>0</v>
      </c>
      <c r="BF234" s="247">
        <f>IF(N234="snížená",J234,0)</f>
        <v>0</v>
      </c>
      <c r="BG234" s="247">
        <f>IF(N234="zákl. přenesená",J234,0)</f>
        <v>0</v>
      </c>
      <c r="BH234" s="247">
        <f>IF(N234="sníž. přenesená",J234,0)</f>
        <v>0</v>
      </c>
      <c r="BI234" s="247">
        <f>IF(N234="nulová",J234,0)</f>
        <v>0</v>
      </c>
      <c r="BJ234" s="17" t="s">
        <v>146</v>
      </c>
      <c r="BK234" s="247">
        <f>ROUND(I234*H234,2)</f>
        <v>0</v>
      </c>
      <c r="BL234" s="17" t="s">
        <v>145</v>
      </c>
      <c r="BM234" s="246" t="s">
        <v>309</v>
      </c>
    </row>
    <row r="235" s="2" customFormat="1" ht="16.5" customHeight="1">
      <c r="A235" s="38"/>
      <c r="B235" s="39"/>
      <c r="C235" s="282" t="s">
        <v>275</v>
      </c>
      <c r="D235" s="282" t="s">
        <v>298</v>
      </c>
      <c r="E235" s="283" t="s">
        <v>310</v>
      </c>
      <c r="F235" s="284" t="s">
        <v>311</v>
      </c>
      <c r="G235" s="285" t="s">
        <v>159</v>
      </c>
      <c r="H235" s="286">
        <v>4</v>
      </c>
      <c r="I235" s="287"/>
      <c r="J235" s="288">
        <f>ROUND(I235*H235,2)</f>
        <v>0</v>
      </c>
      <c r="K235" s="289"/>
      <c r="L235" s="290"/>
      <c r="M235" s="291" t="s">
        <v>1</v>
      </c>
      <c r="N235" s="292" t="s">
        <v>46</v>
      </c>
      <c r="O235" s="91"/>
      <c r="P235" s="244">
        <f>O235*H235</f>
        <v>0</v>
      </c>
      <c r="Q235" s="244">
        <v>0.00012999999999999999</v>
      </c>
      <c r="R235" s="244">
        <f>Q235*H235</f>
        <v>0.00051999999999999995</v>
      </c>
      <c r="S235" s="244">
        <v>0</v>
      </c>
      <c r="T235" s="24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6" t="s">
        <v>181</v>
      </c>
      <c r="AT235" s="246" t="s">
        <v>298</v>
      </c>
      <c r="AU235" s="246" t="s">
        <v>146</v>
      </c>
      <c r="AY235" s="17" t="s">
        <v>138</v>
      </c>
      <c r="BE235" s="247">
        <f>IF(N235="základní",J235,0)</f>
        <v>0</v>
      </c>
      <c r="BF235" s="247">
        <f>IF(N235="snížená",J235,0)</f>
        <v>0</v>
      </c>
      <c r="BG235" s="247">
        <f>IF(N235="zákl. přenesená",J235,0)</f>
        <v>0</v>
      </c>
      <c r="BH235" s="247">
        <f>IF(N235="sníž. přenesená",J235,0)</f>
        <v>0</v>
      </c>
      <c r="BI235" s="247">
        <f>IF(N235="nulová",J235,0)</f>
        <v>0</v>
      </c>
      <c r="BJ235" s="17" t="s">
        <v>146</v>
      </c>
      <c r="BK235" s="247">
        <f>ROUND(I235*H235,2)</f>
        <v>0</v>
      </c>
      <c r="BL235" s="17" t="s">
        <v>145</v>
      </c>
      <c r="BM235" s="246" t="s">
        <v>312</v>
      </c>
    </row>
    <row r="236" s="2" customFormat="1" ht="16.5" customHeight="1">
      <c r="A236" s="38"/>
      <c r="B236" s="39"/>
      <c r="C236" s="234" t="s">
        <v>278</v>
      </c>
      <c r="D236" s="234" t="s">
        <v>141</v>
      </c>
      <c r="E236" s="235" t="s">
        <v>313</v>
      </c>
      <c r="F236" s="236" t="s">
        <v>314</v>
      </c>
      <c r="G236" s="237" t="s">
        <v>296</v>
      </c>
      <c r="H236" s="238">
        <v>4</v>
      </c>
      <c r="I236" s="239"/>
      <c r="J236" s="240">
        <f>ROUND(I236*H236,2)</f>
        <v>0</v>
      </c>
      <c r="K236" s="241"/>
      <c r="L236" s="44"/>
      <c r="M236" s="242" t="s">
        <v>1</v>
      </c>
      <c r="N236" s="243" t="s">
        <v>46</v>
      </c>
      <c r="O236" s="91"/>
      <c r="P236" s="244">
        <f>O236*H236</f>
        <v>0</v>
      </c>
      <c r="Q236" s="244">
        <v>0</v>
      </c>
      <c r="R236" s="244">
        <f>Q236*H236</f>
        <v>0</v>
      </c>
      <c r="S236" s="244">
        <v>0</v>
      </c>
      <c r="T236" s="245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6" t="s">
        <v>145</v>
      </c>
      <c r="AT236" s="246" t="s">
        <v>141</v>
      </c>
      <c r="AU236" s="246" t="s">
        <v>146</v>
      </c>
      <c r="AY236" s="17" t="s">
        <v>138</v>
      </c>
      <c r="BE236" s="247">
        <f>IF(N236="základní",J236,0)</f>
        <v>0</v>
      </c>
      <c r="BF236" s="247">
        <f>IF(N236="snížená",J236,0)</f>
        <v>0</v>
      </c>
      <c r="BG236" s="247">
        <f>IF(N236="zákl. přenesená",J236,0)</f>
        <v>0</v>
      </c>
      <c r="BH236" s="247">
        <f>IF(N236="sníž. přenesená",J236,0)</f>
        <v>0</v>
      </c>
      <c r="BI236" s="247">
        <f>IF(N236="nulová",J236,0)</f>
        <v>0</v>
      </c>
      <c r="BJ236" s="17" t="s">
        <v>146</v>
      </c>
      <c r="BK236" s="247">
        <f>ROUND(I236*H236,2)</f>
        <v>0</v>
      </c>
      <c r="BL236" s="17" t="s">
        <v>145</v>
      </c>
      <c r="BM236" s="246" t="s">
        <v>315</v>
      </c>
    </row>
    <row r="237" s="14" customFormat="1">
      <c r="A237" s="14"/>
      <c r="B237" s="259"/>
      <c r="C237" s="260"/>
      <c r="D237" s="250" t="s">
        <v>148</v>
      </c>
      <c r="E237" s="261" t="s">
        <v>1</v>
      </c>
      <c r="F237" s="262" t="s">
        <v>145</v>
      </c>
      <c r="G237" s="260"/>
      <c r="H237" s="263">
        <v>4</v>
      </c>
      <c r="I237" s="264"/>
      <c r="J237" s="260"/>
      <c r="K237" s="260"/>
      <c r="L237" s="265"/>
      <c r="M237" s="266"/>
      <c r="N237" s="267"/>
      <c r="O237" s="267"/>
      <c r="P237" s="267"/>
      <c r="Q237" s="267"/>
      <c r="R237" s="267"/>
      <c r="S237" s="267"/>
      <c r="T237" s="26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9" t="s">
        <v>148</v>
      </c>
      <c r="AU237" s="269" t="s">
        <v>146</v>
      </c>
      <c r="AV237" s="14" t="s">
        <v>146</v>
      </c>
      <c r="AW237" s="14" t="s">
        <v>36</v>
      </c>
      <c r="AX237" s="14" t="s">
        <v>80</v>
      </c>
      <c r="AY237" s="269" t="s">
        <v>138</v>
      </c>
    </row>
    <row r="238" s="15" customFormat="1">
      <c r="A238" s="15"/>
      <c r="B238" s="270"/>
      <c r="C238" s="271"/>
      <c r="D238" s="250" t="s">
        <v>148</v>
      </c>
      <c r="E238" s="272" t="s">
        <v>1</v>
      </c>
      <c r="F238" s="273" t="s">
        <v>152</v>
      </c>
      <c r="G238" s="271"/>
      <c r="H238" s="274">
        <v>4</v>
      </c>
      <c r="I238" s="275"/>
      <c r="J238" s="271"/>
      <c r="K238" s="271"/>
      <c r="L238" s="276"/>
      <c r="M238" s="277"/>
      <c r="N238" s="278"/>
      <c r="O238" s="278"/>
      <c r="P238" s="278"/>
      <c r="Q238" s="278"/>
      <c r="R238" s="278"/>
      <c r="S238" s="278"/>
      <c r="T238" s="279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80" t="s">
        <v>148</v>
      </c>
      <c r="AU238" s="280" t="s">
        <v>146</v>
      </c>
      <c r="AV238" s="15" t="s">
        <v>145</v>
      </c>
      <c r="AW238" s="15" t="s">
        <v>36</v>
      </c>
      <c r="AX238" s="15" t="s">
        <v>88</v>
      </c>
      <c r="AY238" s="280" t="s">
        <v>138</v>
      </c>
    </row>
    <row r="239" s="2" customFormat="1" ht="21.75" customHeight="1">
      <c r="A239" s="38"/>
      <c r="B239" s="39"/>
      <c r="C239" s="234" t="s">
        <v>284</v>
      </c>
      <c r="D239" s="234" t="s">
        <v>141</v>
      </c>
      <c r="E239" s="235" t="s">
        <v>316</v>
      </c>
      <c r="F239" s="236" t="s">
        <v>317</v>
      </c>
      <c r="G239" s="237" t="s">
        <v>159</v>
      </c>
      <c r="H239" s="238">
        <v>4</v>
      </c>
      <c r="I239" s="239"/>
      <c r="J239" s="240">
        <f>ROUND(I239*H239,2)</f>
        <v>0</v>
      </c>
      <c r="K239" s="241"/>
      <c r="L239" s="44"/>
      <c r="M239" s="242" t="s">
        <v>1</v>
      </c>
      <c r="N239" s="243" t="s">
        <v>46</v>
      </c>
      <c r="O239" s="91"/>
      <c r="P239" s="244">
        <f>O239*H239</f>
        <v>0</v>
      </c>
      <c r="Q239" s="244">
        <v>0.00040000000000000002</v>
      </c>
      <c r="R239" s="244">
        <f>Q239*H239</f>
        <v>0.0016000000000000001</v>
      </c>
      <c r="S239" s="244">
        <v>0</v>
      </c>
      <c r="T239" s="245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6" t="s">
        <v>145</v>
      </c>
      <c r="AT239" s="246" t="s">
        <v>141</v>
      </c>
      <c r="AU239" s="246" t="s">
        <v>146</v>
      </c>
      <c r="AY239" s="17" t="s">
        <v>138</v>
      </c>
      <c r="BE239" s="247">
        <f>IF(N239="základní",J239,0)</f>
        <v>0</v>
      </c>
      <c r="BF239" s="247">
        <f>IF(N239="snížená",J239,0)</f>
        <v>0</v>
      </c>
      <c r="BG239" s="247">
        <f>IF(N239="zákl. přenesená",J239,0)</f>
        <v>0</v>
      </c>
      <c r="BH239" s="247">
        <f>IF(N239="sníž. přenesená",J239,0)</f>
        <v>0</v>
      </c>
      <c r="BI239" s="247">
        <f>IF(N239="nulová",J239,0)</f>
        <v>0</v>
      </c>
      <c r="BJ239" s="17" t="s">
        <v>146</v>
      </c>
      <c r="BK239" s="247">
        <f>ROUND(I239*H239,2)</f>
        <v>0</v>
      </c>
      <c r="BL239" s="17" t="s">
        <v>145</v>
      </c>
      <c r="BM239" s="246" t="s">
        <v>318</v>
      </c>
    </row>
    <row r="240" s="2" customFormat="1" ht="21.75" customHeight="1">
      <c r="A240" s="38"/>
      <c r="B240" s="39"/>
      <c r="C240" s="234" t="s">
        <v>319</v>
      </c>
      <c r="D240" s="234" t="s">
        <v>141</v>
      </c>
      <c r="E240" s="235" t="s">
        <v>320</v>
      </c>
      <c r="F240" s="236" t="s">
        <v>321</v>
      </c>
      <c r="G240" s="237" t="s">
        <v>239</v>
      </c>
      <c r="H240" s="238">
        <v>1</v>
      </c>
      <c r="I240" s="239"/>
      <c r="J240" s="240">
        <f>ROUND(I240*H240,2)</f>
        <v>0</v>
      </c>
      <c r="K240" s="241"/>
      <c r="L240" s="44"/>
      <c r="M240" s="242" t="s">
        <v>1</v>
      </c>
      <c r="N240" s="243" t="s">
        <v>46</v>
      </c>
      <c r="O240" s="91"/>
      <c r="P240" s="244">
        <f>O240*H240</f>
        <v>0</v>
      </c>
      <c r="Q240" s="244">
        <v>0</v>
      </c>
      <c r="R240" s="244">
        <f>Q240*H240</f>
        <v>0</v>
      </c>
      <c r="S240" s="244">
        <v>0</v>
      </c>
      <c r="T240" s="245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6" t="s">
        <v>145</v>
      </c>
      <c r="AT240" s="246" t="s">
        <v>141</v>
      </c>
      <c r="AU240" s="246" t="s">
        <v>146</v>
      </c>
      <c r="AY240" s="17" t="s">
        <v>138</v>
      </c>
      <c r="BE240" s="247">
        <f>IF(N240="základní",J240,0)</f>
        <v>0</v>
      </c>
      <c r="BF240" s="247">
        <f>IF(N240="snížená",J240,0)</f>
        <v>0</v>
      </c>
      <c r="BG240" s="247">
        <f>IF(N240="zákl. přenesená",J240,0)</f>
        <v>0</v>
      </c>
      <c r="BH240" s="247">
        <f>IF(N240="sníž. přenesená",J240,0)</f>
        <v>0</v>
      </c>
      <c r="BI240" s="247">
        <f>IF(N240="nulová",J240,0)</f>
        <v>0</v>
      </c>
      <c r="BJ240" s="17" t="s">
        <v>146</v>
      </c>
      <c r="BK240" s="247">
        <f>ROUND(I240*H240,2)</f>
        <v>0</v>
      </c>
      <c r="BL240" s="17" t="s">
        <v>145</v>
      </c>
      <c r="BM240" s="246" t="s">
        <v>322</v>
      </c>
    </row>
    <row r="241" s="2" customFormat="1" ht="21.75" customHeight="1">
      <c r="A241" s="38"/>
      <c r="B241" s="39"/>
      <c r="C241" s="234" t="s">
        <v>323</v>
      </c>
      <c r="D241" s="234" t="s">
        <v>141</v>
      </c>
      <c r="E241" s="235" t="s">
        <v>324</v>
      </c>
      <c r="F241" s="236" t="s">
        <v>325</v>
      </c>
      <c r="G241" s="237" t="s">
        <v>283</v>
      </c>
      <c r="H241" s="281"/>
      <c r="I241" s="239"/>
      <c r="J241" s="240">
        <f>ROUND(I241*H241,2)</f>
        <v>0</v>
      </c>
      <c r="K241" s="241"/>
      <c r="L241" s="44"/>
      <c r="M241" s="242" t="s">
        <v>1</v>
      </c>
      <c r="N241" s="243" t="s">
        <v>46</v>
      </c>
      <c r="O241" s="91"/>
      <c r="P241" s="244">
        <f>O241*H241</f>
        <v>0</v>
      </c>
      <c r="Q241" s="244">
        <v>0</v>
      </c>
      <c r="R241" s="244">
        <f>Q241*H241</f>
        <v>0</v>
      </c>
      <c r="S241" s="244">
        <v>0</v>
      </c>
      <c r="T241" s="24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6" t="s">
        <v>145</v>
      </c>
      <c r="AT241" s="246" t="s">
        <v>141</v>
      </c>
      <c r="AU241" s="246" t="s">
        <v>146</v>
      </c>
      <c r="AY241" s="17" t="s">
        <v>138</v>
      </c>
      <c r="BE241" s="247">
        <f>IF(N241="základní",J241,0)</f>
        <v>0</v>
      </c>
      <c r="BF241" s="247">
        <f>IF(N241="snížená",J241,0)</f>
        <v>0</v>
      </c>
      <c r="BG241" s="247">
        <f>IF(N241="zákl. přenesená",J241,0)</f>
        <v>0</v>
      </c>
      <c r="BH241" s="247">
        <f>IF(N241="sníž. přenesená",J241,0)</f>
        <v>0</v>
      </c>
      <c r="BI241" s="247">
        <f>IF(N241="nulová",J241,0)</f>
        <v>0</v>
      </c>
      <c r="BJ241" s="17" t="s">
        <v>146</v>
      </c>
      <c r="BK241" s="247">
        <f>ROUND(I241*H241,2)</f>
        <v>0</v>
      </c>
      <c r="BL241" s="17" t="s">
        <v>145</v>
      </c>
      <c r="BM241" s="246" t="s">
        <v>326</v>
      </c>
    </row>
    <row r="242" s="12" customFormat="1" ht="22.8" customHeight="1">
      <c r="A242" s="12"/>
      <c r="B242" s="219"/>
      <c r="C242" s="220"/>
      <c r="D242" s="221" t="s">
        <v>79</v>
      </c>
      <c r="E242" s="232" t="s">
        <v>327</v>
      </c>
      <c r="F242" s="232" t="s">
        <v>328</v>
      </c>
      <c r="G242" s="220"/>
      <c r="H242" s="220"/>
      <c r="I242" s="223"/>
      <c r="J242" s="233">
        <f>BK242</f>
        <v>0</v>
      </c>
      <c r="K242" s="220"/>
      <c r="L242" s="224"/>
      <c r="M242" s="225"/>
      <c r="N242" s="226"/>
      <c r="O242" s="226"/>
      <c r="P242" s="227">
        <f>SUM(P243:P248)</f>
        <v>0</v>
      </c>
      <c r="Q242" s="226"/>
      <c r="R242" s="227">
        <f>SUM(R243:R248)</f>
        <v>0.0036800000000000001</v>
      </c>
      <c r="S242" s="226"/>
      <c r="T242" s="228">
        <f>SUM(T243:T248)</f>
        <v>0.032899999999999999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29" t="s">
        <v>146</v>
      </c>
      <c r="AT242" s="230" t="s">
        <v>79</v>
      </c>
      <c r="AU242" s="230" t="s">
        <v>88</v>
      </c>
      <c r="AY242" s="229" t="s">
        <v>138</v>
      </c>
      <c r="BK242" s="231">
        <f>SUM(BK243:BK248)</f>
        <v>0</v>
      </c>
    </row>
    <row r="243" s="2" customFormat="1" ht="16.5" customHeight="1">
      <c r="A243" s="38"/>
      <c r="B243" s="39"/>
      <c r="C243" s="234" t="s">
        <v>290</v>
      </c>
      <c r="D243" s="234" t="s">
        <v>141</v>
      </c>
      <c r="E243" s="235" t="s">
        <v>329</v>
      </c>
      <c r="F243" s="236" t="s">
        <v>330</v>
      </c>
      <c r="G243" s="237" t="s">
        <v>331</v>
      </c>
      <c r="H243" s="238">
        <v>1</v>
      </c>
      <c r="I243" s="239"/>
      <c r="J243" s="240">
        <f>ROUND(I243*H243,2)</f>
        <v>0</v>
      </c>
      <c r="K243" s="241"/>
      <c r="L243" s="44"/>
      <c r="M243" s="242" t="s">
        <v>1</v>
      </c>
      <c r="N243" s="243" t="s">
        <v>46</v>
      </c>
      <c r="O243" s="91"/>
      <c r="P243" s="244">
        <f>O243*H243</f>
        <v>0</v>
      </c>
      <c r="Q243" s="244">
        <v>0</v>
      </c>
      <c r="R243" s="244">
        <f>Q243*H243</f>
        <v>0</v>
      </c>
      <c r="S243" s="244">
        <v>0.032899999999999999</v>
      </c>
      <c r="T243" s="245">
        <f>S243*H243</f>
        <v>0.032899999999999999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6" t="s">
        <v>145</v>
      </c>
      <c r="AT243" s="246" t="s">
        <v>141</v>
      </c>
      <c r="AU243" s="246" t="s">
        <v>146</v>
      </c>
      <c r="AY243" s="17" t="s">
        <v>138</v>
      </c>
      <c r="BE243" s="247">
        <f>IF(N243="základní",J243,0)</f>
        <v>0</v>
      </c>
      <c r="BF243" s="247">
        <f>IF(N243="snížená",J243,0)</f>
        <v>0</v>
      </c>
      <c r="BG243" s="247">
        <f>IF(N243="zákl. přenesená",J243,0)</f>
        <v>0</v>
      </c>
      <c r="BH243" s="247">
        <f>IF(N243="sníž. přenesená",J243,0)</f>
        <v>0</v>
      </c>
      <c r="BI243" s="247">
        <f>IF(N243="nulová",J243,0)</f>
        <v>0</v>
      </c>
      <c r="BJ243" s="17" t="s">
        <v>146</v>
      </c>
      <c r="BK243" s="247">
        <f>ROUND(I243*H243,2)</f>
        <v>0</v>
      </c>
      <c r="BL243" s="17" t="s">
        <v>145</v>
      </c>
      <c r="BM243" s="246" t="s">
        <v>332</v>
      </c>
    </row>
    <row r="244" s="2" customFormat="1" ht="21.75" customHeight="1">
      <c r="A244" s="38"/>
      <c r="B244" s="39"/>
      <c r="C244" s="234" t="s">
        <v>333</v>
      </c>
      <c r="D244" s="234" t="s">
        <v>141</v>
      </c>
      <c r="E244" s="235" t="s">
        <v>334</v>
      </c>
      <c r="F244" s="236" t="s">
        <v>335</v>
      </c>
      <c r="G244" s="237" t="s">
        <v>331</v>
      </c>
      <c r="H244" s="238">
        <v>1</v>
      </c>
      <c r="I244" s="239"/>
      <c r="J244" s="240">
        <f>ROUND(I244*H244,2)</f>
        <v>0</v>
      </c>
      <c r="K244" s="241"/>
      <c r="L244" s="44"/>
      <c r="M244" s="242" t="s">
        <v>1</v>
      </c>
      <c r="N244" s="243" t="s">
        <v>46</v>
      </c>
      <c r="O244" s="91"/>
      <c r="P244" s="244">
        <f>O244*H244</f>
        <v>0</v>
      </c>
      <c r="Q244" s="244">
        <v>0.0018400000000000001</v>
      </c>
      <c r="R244" s="244">
        <f>Q244*H244</f>
        <v>0.0018400000000000001</v>
      </c>
      <c r="S244" s="244">
        <v>0</v>
      </c>
      <c r="T244" s="245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6" t="s">
        <v>145</v>
      </c>
      <c r="AT244" s="246" t="s">
        <v>141</v>
      </c>
      <c r="AU244" s="246" t="s">
        <v>146</v>
      </c>
      <c r="AY244" s="17" t="s">
        <v>138</v>
      </c>
      <c r="BE244" s="247">
        <f>IF(N244="základní",J244,0)</f>
        <v>0</v>
      </c>
      <c r="BF244" s="247">
        <f>IF(N244="snížená",J244,0)</f>
        <v>0</v>
      </c>
      <c r="BG244" s="247">
        <f>IF(N244="zákl. přenesená",J244,0)</f>
        <v>0</v>
      </c>
      <c r="BH244" s="247">
        <f>IF(N244="sníž. přenesená",J244,0)</f>
        <v>0</v>
      </c>
      <c r="BI244" s="247">
        <f>IF(N244="nulová",J244,0)</f>
        <v>0</v>
      </c>
      <c r="BJ244" s="17" t="s">
        <v>146</v>
      </c>
      <c r="BK244" s="247">
        <f>ROUND(I244*H244,2)</f>
        <v>0</v>
      </c>
      <c r="BL244" s="17" t="s">
        <v>145</v>
      </c>
      <c r="BM244" s="246" t="s">
        <v>336</v>
      </c>
    </row>
    <row r="245" s="2" customFormat="1" ht="21.75" customHeight="1">
      <c r="A245" s="38"/>
      <c r="B245" s="39"/>
      <c r="C245" s="234" t="s">
        <v>293</v>
      </c>
      <c r="D245" s="234" t="s">
        <v>141</v>
      </c>
      <c r="E245" s="235" t="s">
        <v>337</v>
      </c>
      <c r="F245" s="236" t="s">
        <v>338</v>
      </c>
      <c r="G245" s="237" t="s">
        <v>331</v>
      </c>
      <c r="H245" s="238">
        <v>1</v>
      </c>
      <c r="I245" s="239"/>
      <c r="J245" s="240">
        <f>ROUND(I245*H245,2)</f>
        <v>0</v>
      </c>
      <c r="K245" s="241"/>
      <c r="L245" s="44"/>
      <c r="M245" s="242" t="s">
        <v>1</v>
      </c>
      <c r="N245" s="243" t="s">
        <v>46</v>
      </c>
      <c r="O245" s="91"/>
      <c r="P245" s="244">
        <f>O245*H245</f>
        <v>0</v>
      </c>
      <c r="Q245" s="244">
        <v>0.0018400000000000001</v>
      </c>
      <c r="R245" s="244">
        <f>Q245*H245</f>
        <v>0.0018400000000000001</v>
      </c>
      <c r="S245" s="244">
        <v>0</v>
      </c>
      <c r="T245" s="245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6" t="s">
        <v>145</v>
      </c>
      <c r="AT245" s="246" t="s">
        <v>141</v>
      </c>
      <c r="AU245" s="246" t="s">
        <v>146</v>
      </c>
      <c r="AY245" s="17" t="s">
        <v>138</v>
      </c>
      <c r="BE245" s="247">
        <f>IF(N245="základní",J245,0)</f>
        <v>0</v>
      </c>
      <c r="BF245" s="247">
        <f>IF(N245="snížená",J245,0)</f>
        <v>0</v>
      </c>
      <c r="BG245" s="247">
        <f>IF(N245="zákl. přenesená",J245,0)</f>
        <v>0</v>
      </c>
      <c r="BH245" s="247">
        <f>IF(N245="sníž. přenesená",J245,0)</f>
        <v>0</v>
      </c>
      <c r="BI245" s="247">
        <f>IF(N245="nulová",J245,0)</f>
        <v>0</v>
      </c>
      <c r="BJ245" s="17" t="s">
        <v>146</v>
      </c>
      <c r="BK245" s="247">
        <f>ROUND(I245*H245,2)</f>
        <v>0</v>
      </c>
      <c r="BL245" s="17" t="s">
        <v>145</v>
      </c>
      <c r="BM245" s="246" t="s">
        <v>339</v>
      </c>
    </row>
    <row r="246" s="2" customFormat="1" ht="55.5" customHeight="1">
      <c r="A246" s="38"/>
      <c r="B246" s="39"/>
      <c r="C246" s="234" t="s">
        <v>297</v>
      </c>
      <c r="D246" s="234" t="s">
        <v>141</v>
      </c>
      <c r="E246" s="235" t="s">
        <v>340</v>
      </c>
      <c r="F246" s="236" t="s">
        <v>341</v>
      </c>
      <c r="G246" s="237" t="s">
        <v>342</v>
      </c>
      <c r="H246" s="238">
        <v>1</v>
      </c>
      <c r="I246" s="239"/>
      <c r="J246" s="240">
        <f>ROUND(I246*H246,2)</f>
        <v>0</v>
      </c>
      <c r="K246" s="241"/>
      <c r="L246" s="44"/>
      <c r="M246" s="242" t="s">
        <v>1</v>
      </c>
      <c r="N246" s="243" t="s">
        <v>46</v>
      </c>
      <c r="O246" s="91"/>
      <c r="P246" s="244">
        <f>O246*H246</f>
        <v>0</v>
      </c>
      <c r="Q246" s="244">
        <v>0</v>
      </c>
      <c r="R246" s="244">
        <f>Q246*H246</f>
        <v>0</v>
      </c>
      <c r="S246" s="244">
        <v>0</v>
      </c>
      <c r="T246" s="245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6" t="s">
        <v>145</v>
      </c>
      <c r="AT246" s="246" t="s">
        <v>141</v>
      </c>
      <c r="AU246" s="246" t="s">
        <v>146</v>
      </c>
      <c r="AY246" s="17" t="s">
        <v>138</v>
      </c>
      <c r="BE246" s="247">
        <f>IF(N246="základní",J246,0)</f>
        <v>0</v>
      </c>
      <c r="BF246" s="247">
        <f>IF(N246="snížená",J246,0)</f>
        <v>0</v>
      </c>
      <c r="BG246" s="247">
        <f>IF(N246="zákl. přenesená",J246,0)</f>
        <v>0</v>
      </c>
      <c r="BH246" s="247">
        <f>IF(N246="sníž. přenesená",J246,0)</f>
        <v>0</v>
      </c>
      <c r="BI246" s="247">
        <f>IF(N246="nulová",J246,0)</f>
        <v>0</v>
      </c>
      <c r="BJ246" s="17" t="s">
        <v>146</v>
      </c>
      <c r="BK246" s="247">
        <f>ROUND(I246*H246,2)</f>
        <v>0</v>
      </c>
      <c r="BL246" s="17" t="s">
        <v>145</v>
      </c>
      <c r="BM246" s="246" t="s">
        <v>343</v>
      </c>
    </row>
    <row r="247" s="2" customFormat="1" ht="21.75" customHeight="1">
      <c r="A247" s="38"/>
      <c r="B247" s="39"/>
      <c r="C247" s="234" t="s">
        <v>301</v>
      </c>
      <c r="D247" s="234" t="s">
        <v>141</v>
      </c>
      <c r="E247" s="235" t="s">
        <v>344</v>
      </c>
      <c r="F247" s="236" t="s">
        <v>345</v>
      </c>
      <c r="G247" s="237" t="s">
        <v>342</v>
      </c>
      <c r="H247" s="238">
        <v>1</v>
      </c>
      <c r="I247" s="239"/>
      <c r="J247" s="240">
        <f>ROUND(I247*H247,2)</f>
        <v>0</v>
      </c>
      <c r="K247" s="241"/>
      <c r="L247" s="44"/>
      <c r="M247" s="242" t="s">
        <v>1</v>
      </c>
      <c r="N247" s="243" t="s">
        <v>46</v>
      </c>
      <c r="O247" s="91"/>
      <c r="P247" s="244">
        <f>O247*H247</f>
        <v>0</v>
      </c>
      <c r="Q247" s="244">
        <v>0</v>
      </c>
      <c r="R247" s="244">
        <f>Q247*H247</f>
        <v>0</v>
      </c>
      <c r="S247" s="244">
        <v>0</v>
      </c>
      <c r="T247" s="245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6" t="s">
        <v>145</v>
      </c>
      <c r="AT247" s="246" t="s">
        <v>141</v>
      </c>
      <c r="AU247" s="246" t="s">
        <v>146</v>
      </c>
      <c r="AY247" s="17" t="s">
        <v>138</v>
      </c>
      <c r="BE247" s="247">
        <f>IF(N247="základní",J247,0)</f>
        <v>0</v>
      </c>
      <c r="BF247" s="247">
        <f>IF(N247="snížená",J247,0)</f>
        <v>0</v>
      </c>
      <c r="BG247" s="247">
        <f>IF(N247="zákl. přenesená",J247,0)</f>
        <v>0</v>
      </c>
      <c r="BH247" s="247">
        <f>IF(N247="sníž. přenesená",J247,0)</f>
        <v>0</v>
      </c>
      <c r="BI247" s="247">
        <f>IF(N247="nulová",J247,0)</f>
        <v>0</v>
      </c>
      <c r="BJ247" s="17" t="s">
        <v>146</v>
      </c>
      <c r="BK247" s="247">
        <f>ROUND(I247*H247,2)</f>
        <v>0</v>
      </c>
      <c r="BL247" s="17" t="s">
        <v>145</v>
      </c>
      <c r="BM247" s="246" t="s">
        <v>346</v>
      </c>
    </row>
    <row r="248" s="2" customFormat="1" ht="21.75" customHeight="1">
      <c r="A248" s="38"/>
      <c r="B248" s="39"/>
      <c r="C248" s="234" t="s">
        <v>304</v>
      </c>
      <c r="D248" s="234" t="s">
        <v>141</v>
      </c>
      <c r="E248" s="235" t="s">
        <v>347</v>
      </c>
      <c r="F248" s="236" t="s">
        <v>348</v>
      </c>
      <c r="G248" s="237" t="s">
        <v>283</v>
      </c>
      <c r="H248" s="281"/>
      <c r="I248" s="239"/>
      <c r="J248" s="240">
        <f>ROUND(I248*H248,2)</f>
        <v>0</v>
      </c>
      <c r="K248" s="241"/>
      <c r="L248" s="44"/>
      <c r="M248" s="242" t="s">
        <v>1</v>
      </c>
      <c r="N248" s="243" t="s">
        <v>46</v>
      </c>
      <c r="O248" s="91"/>
      <c r="P248" s="244">
        <f>O248*H248</f>
        <v>0</v>
      </c>
      <c r="Q248" s="244">
        <v>0</v>
      </c>
      <c r="R248" s="244">
        <f>Q248*H248</f>
        <v>0</v>
      </c>
      <c r="S248" s="244">
        <v>0</v>
      </c>
      <c r="T248" s="245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46" t="s">
        <v>145</v>
      </c>
      <c r="AT248" s="246" t="s">
        <v>141</v>
      </c>
      <c r="AU248" s="246" t="s">
        <v>146</v>
      </c>
      <c r="AY248" s="17" t="s">
        <v>138</v>
      </c>
      <c r="BE248" s="247">
        <f>IF(N248="základní",J248,0)</f>
        <v>0</v>
      </c>
      <c r="BF248" s="247">
        <f>IF(N248="snížená",J248,0)</f>
        <v>0</v>
      </c>
      <c r="BG248" s="247">
        <f>IF(N248="zákl. přenesená",J248,0)</f>
        <v>0</v>
      </c>
      <c r="BH248" s="247">
        <f>IF(N248="sníž. přenesená",J248,0)</f>
        <v>0</v>
      </c>
      <c r="BI248" s="247">
        <f>IF(N248="nulová",J248,0)</f>
        <v>0</v>
      </c>
      <c r="BJ248" s="17" t="s">
        <v>146</v>
      </c>
      <c r="BK248" s="247">
        <f>ROUND(I248*H248,2)</f>
        <v>0</v>
      </c>
      <c r="BL248" s="17" t="s">
        <v>145</v>
      </c>
      <c r="BM248" s="246" t="s">
        <v>349</v>
      </c>
    </row>
    <row r="249" s="12" customFormat="1" ht="22.8" customHeight="1">
      <c r="A249" s="12"/>
      <c r="B249" s="219"/>
      <c r="C249" s="220"/>
      <c r="D249" s="221" t="s">
        <v>79</v>
      </c>
      <c r="E249" s="232" t="s">
        <v>350</v>
      </c>
      <c r="F249" s="232" t="s">
        <v>351</v>
      </c>
      <c r="G249" s="220"/>
      <c r="H249" s="220"/>
      <c r="I249" s="223"/>
      <c r="J249" s="233">
        <f>BK249</f>
        <v>0</v>
      </c>
      <c r="K249" s="220"/>
      <c r="L249" s="224"/>
      <c r="M249" s="225"/>
      <c r="N249" s="226"/>
      <c r="O249" s="226"/>
      <c r="P249" s="227">
        <f>SUM(P250:P256)</f>
        <v>0</v>
      </c>
      <c r="Q249" s="226"/>
      <c r="R249" s="227">
        <f>SUM(R250:R256)</f>
        <v>0.001668</v>
      </c>
      <c r="S249" s="226"/>
      <c r="T249" s="228">
        <f>SUM(T250:T256)</f>
        <v>0.028560000000000002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29" t="s">
        <v>146</v>
      </c>
      <c r="AT249" s="230" t="s">
        <v>79</v>
      </c>
      <c r="AU249" s="230" t="s">
        <v>88</v>
      </c>
      <c r="AY249" s="229" t="s">
        <v>138</v>
      </c>
      <c r="BK249" s="231">
        <f>SUM(BK250:BK256)</f>
        <v>0</v>
      </c>
    </row>
    <row r="250" s="2" customFormat="1" ht="16.5" customHeight="1">
      <c r="A250" s="38"/>
      <c r="B250" s="39"/>
      <c r="C250" s="234" t="s">
        <v>309</v>
      </c>
      <c r="D250" s="234" t="s">
        <v>141</v>
      </c>
      <c r="E250" s="235" t="s">
        <v>352</v>
      </c>
      <c r="F250" s="236" t="s">
        <v>353</v>
      </c>
      <c r="G250" s="237" t="s">
        <v>144</v>
      </c>
      <c r="H250" s="238">
        <v>1.2</v>
      </c>
      <c r="I250" s="239"/>
      <c r="J250" s="240">
        <f>ROUND(I250*H250,2)</f>
        <v>0</v>
      </c>
      <c r="K250" s="241"/>
      <c r="L250" s="44"/>
      <c r="M250" s="242" t="s">
        <v>1</v>
      </c>
      <c r="N250" s="243" t="s">
        <v>46</v>
      </c>
      <c r="O250" s="91"/>
      <c r="P250" s="244">
        <f>O250*H250</f>
        <v>0</v>
      </c>
      <c r="Q250" s="244">
        <v>0</v>
      </c>
      <c r="R250" s="244">
        <f>Q250*H250</f>
        <v>0</v>
      </c>
      <c r="S250" s="244">
        <v>0.023800000000000002</v>
      </c>
      <c r="T250" s="245">
        <f>S250*H250</f>
        <v>0.028560000000000002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46" t="s">
        <v>145</v>
      </c>
      <c r="AT250" s="246" t="s">
        <v>141</v>
      </c>
      <c r="AU250" s="246" t="s">
        <v>146</v>
      </c>
      <c r="AY250" s="17" t="s">
        <v>138</v>
      </c>
      <c r="BE250" s="247">
        <f>IF(N250="základní",J250,0)</f>
        <v>0</v>
      </c>
      <c r="BF250" s="247">
        <f>IF(N250="snížená",J250,0)</f>
        <v>0</v>
      </c>
      <c r="BG250" s="247">
        <f>IF(N250="zákl. přenesená",J250,0)</f>
        <v>0</v>
      </c>
      <c r="BH250" s="247">
        <f>IF(N250="sníž. přenesená",J250,0)</f>
        <v>0</v>
      </c>
      <c r="BI250" s="247">
        <f>IF(N250="nulová",J250,0)</f>
        <v>0</v>
      </c>
      <c r="BJ250" s="17" t="s">
        <v>146</v>
      </c>
      <c r="BK250" s="247">
        <f>ROUND(I250*H250,2)</f>
        <v>0</v>
      </c>
      <c r="BL250" s="17" t="s">
        <v>145</v>
      </c>
      <c r="BM250" s="246" t="s">
        <v>354</v>
      </c>
    </row>
    <row r="251" s="14" customFormat="1">
      <c r="A251" s="14"/>
      <c r="B251" s="259"/>
      <c r="C251" s="260"/>
      <c r="D251" s="250" t="s">
        <v>148</v>
      </c>
      <c r="E251" s="261" t="s">
        <v>1</v>
      </c>
      <c r="F251" s="262" t="s">
        <v>355</v>
      </c>
      <c r="G251" s="260"/>
      <c r="H251" s="263">
        <v>1.2</v>
      </c>
      <c r="I251" s="264"/>
      <c r="J251" s="260"/>
      <c r="K251" s="260"/>
      <c r="L251" s="265"/>
      <c r="M251" s="266"/>
      <c r="N251" s="267"/>
      <c r="O251" s="267"/>
      <c r="P251" s="267"/>
      <c r="Q251" s="267"/>
      <c r="R251" s="267"/>
      <c r="S251" s="267"/>
      <c r="T251" s="26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9" t="s">
        <v>148</v>
      </c>
      <c r="AU251" s="269" t="s">
        <v>146</v>
      </c>
      <c r="AV251" s="14" t="s">
        <v>146</v>
      </c>
      <c r="AW251" s="14" t="s">
        <v>36</v>
      </c>
      <c r="AX251" s="14" t="s">
        <v>80</v>
      </c>
      <c r="AY251" s="269" t="s">
        <v>138</v>
      </c>
    </row>
    <row r="252" s="15" customFormat="1">
      <c r="A252" s="15"/>
      <c r="B252" s="270"/>
      <c r="C252" s="271"/>
      <c r="D252" s="250" t="s">
        <v>148</v>
      </c>
      <c r="E252" s="272" t="s">
        <v>1</v>
      </c>
      <c r="F252" s="273" t="s">
        <v>152</v>
      </c>
      <c r="G252" s="271"/>
      <c r="H252" s="274">
        <v>1.2</v>
      </c>
      <c r="I252" s="275"/>
      <c r="J252" s="271"/>
      <c r="K252" s="271"/>
      <c r="L252" s="276"/>
      <c r="M252" s="277"/>
      <c r="N252" s="278"/>
      <c r="O252" s="278"/>
      <c r="P252" s="278"/>
      <c r="Q252" s="278"/>
      <c r="R252" s="278"/>
      <c r="S252" s="278"/>
      <c r="T252" s="279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80" t="s">
        <v>148</v>
      </c>
      <c r="AU252" s="280" t="s">
        <v>146</v>
      </c>
      <c r="AV252" s="15" t="s">
        <v>145</v>
      </c>
      <c r="AW252" s="15" t="s">
        <v>36</v>
      </c>
      <c r="AX252" s="15" t="s">
        <v>88</v>
      </c>
      <c r="AY252" s="280" t="s">
        <v>138</v>
      </c>
    </row>
    <row r="253" s="2" customFormat="1" ht="16.5" customHeight="1">
      <c r="A253" s="38"/>
      <c r="B253" s="39"/>
      <c r="C253" s="234" t="s">
        <v>312</v>
      </c>
      <c r="D253" s="234" t="s">
        <v>141</v>
      </c>
      <c r="E253" s="235" t="s">
        <v>356</v>
      </c>
      <c r="F253" s="236" t="s">
        <v>357</v>
      </c>
      <c r="G253" s="237" t="s">
        <v>144</v>
      </c>
      <c r="H253" s="238">
        <v>1.2</v>
      </c>
      <c r="I253" s="239"/>
      <c r="J253" s="240">
        <f>ROUND(I253*H253,2)</f>
        <v>0</v>
      </c>
      <c r="K253" s="241"/>
      <c r="L253" s="44"/>
      <c r="M253" s="242" t="s">
        <v>1</v>
      </c>
      <c r="N253" s="243" t="s">
        <v>46</v>
      </c>
      <c r="O253" s="91"/>
      <c r="P253" s="244">
        <f>O253*H253</f>
        <v>0</v>
      </c>
      <c r="Q253" s="244">
        <v>0.00139</v>
      </c>
      <c r="R253" s="244">
        <f>Q253*H253</f>
        <v>0.001668</v>
      </c>
      <c r="S253" s="244">
        <v>0</v>
      </c>
      <c r="T253" s="245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6" t="s">
        <v>145</v>
      </c>
      <c r="AT253" s="246" t="s">
        <v>141</v>
      </c>
      <c r="AU253" s="246" t="s">
        <v>146</v>
      </c>
      <c r="AY253" s="17" t="s">
        <v>138</v>
      </c>
      <c r="BE253" s="247">
        <f>IF(N253="základní",J253,0)</f>
        <v>0</v>
      </c>
      <c r="BF253" s="247">
        <f>IF(N253="snížená",J253,0)</f>
        <v>0</v>
      </c>
      <c r="BG253" s="247">
        <f>IF(N253="zákl. přenesená",J253,0)</f>
        <v>0</v>
      </c>
      <c r="BH253" s="247">
        <f>IF(N253="sníž. přenesená",J253,0)</f>
        <v>0</v>
      </c>
      <c r="BI253" s="247">
        <f>IF(N253="nulová",J253,0)</f>
        <v>0</v>
      </c>
      <c r="BJ253" s="17" t="s">
        <v>146</v>
      </c>
      <c r="BK253" s="247">
        <f>ROUND(I253*H253,2)</f>
        <v>0</v>
      </c>
      <c r="BL253" s="17" t="s">
        <v>145</v>
      </c>
      <c r="BM253" s="246" t="s">
        <v>358</v>
      </c>
    </row>
    <row r="254" s="2" customFormat="1" ht="16.5" customHeight="1">
      <c r="A254" s="38"/>
      <c r="B254" s="39"/>
      <c r="C254" s="234" t="s">
        <v>315</v>
      </c>
      <c r="D254" s="234" t="s">
        <v>141</v>
      </c>
      <c r="E254" s="235" t="s">
        <v>359</v>
      </c>
      <c r="F254" s="236" t="s">
        <v>360</v>
      </c>
      <c r="G254" s="237" t="s">
        <v>144</v>
      </c>
      <c r="H254" s="238">
        <v>1.2</v>
      </c>
      <c r="I254" s="239"/>
      <c r="J254" s="240">
        <f>ROUND(I254*H254,2)</f>
        <v>0</v>
      </c>
      <c r="K254" s="241"/>
      <c r="L254" s="44"/>
      <c r="M254" s="242" t="s">
        <v>1</v>
      </c>
      <c r="N254" s="243" t="s">
        <v>46</v>
      </c>
      <c r="O254" s="91"/>
      <c r="P254" s="244">
        <f>O254*H254</f>
        <v>0</v>
      </c>
      <c r="Q254" s="244">
        <v>0</v>
      </c>
      <c r="R254" s="244">
        <f>Q254*H254</f>
        <v>0</v>
      </c>
      <c r="S254" s="244">
        <v>0</v>
      </c>
      <c r="T254" s="245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46" t="s">
        <v>145</v>
      </c>
      <c r="AT254" s="246" t="s">
        <v>141</v>
      </c>
      <c r="AU254" s="246" t="s">
        <v>146</v>
      </c>
      <c r="AY254" s="17" t="s">
        <v>138</v>
      </c>
      <c r="BE254" s="247">
        <f>IF(N254="základní",J254,0)</f>
        <v>0</v>
      </c>
      <c r="BF254" s="247">
        <f>IF(N254="snížená",J254,0)</f>
        <v>0</v>
      </c>
      <c r="BG254" s="247">
        <f>IF(N254="zákl. přenesená",J254,0)</f>
        <v>0</v>
      </c>
      <c r="BH254" s="247">
        <f>IF(N254="sníž. přenesená",J254,0)</f>
        <v>0</v>
      </c>
      <c r="BI254" s="247">
        <f>IF(N254="nulová",J254,0)</f>
        <v>0</v>
      </c>
      <c r="BJ254" s="17" t="s">
        <v>146</v>
      </c>
      <c r="BK254" s="247">
        <f>ROUND(I254*H254,2)</f>
        <v>0</v>
      </c>
      <c r="BL254" s="17" t="s">
        <v>145</v>
      </c>
      <c r="BM254" s="246" t="s">
        <v>361</v>
      </c>
    </row>
    <row r="255" s="2" customFormat="1" ht="21.75" customHeight="1">
      <c r="A255" s="38"/>
      <c r="B255" s="39"/>
      <c r="C255" s="234" t="s">
        <v>318</v>
      </c>
      <c r="D255" s="234" t="s">
        <v>141</v>
      </c>
      <c r="E255" s="235" t="s">
        <v>362</v>
      </c>
      <c r="F255" s="236" t="s">
        <v>363</v>
      </c>
      <c r="G255" s="237" t="s">
        <v>239</v>
      </c>
      <c r="H255" s="238">
        <v>1</v>
      </c>
      <c r="I255" s="239"/>
      <c r="J255" s="240">
        <f>ROUND(I255*H255,2)</f>
        <v>0</v>
      </c>
      <c r="K255" s="241"/>
      <c r="L255" s="44"/>
      <c r="M255" s="242" t="s">
        <v>1</v>
      </c>
      <c r="N255" s="243" t="s">
        <v>46</v>
      </c>
      <c r="O255" s="91"/>
      <c r="P255" s="244">
        <f>O255*H255</f>
        <v>0</v>
      </c>
      <c r="Q255" s="244">
        <v>0</v>
      </c>
      <c r="R255" s="244">
        <f>Q255*H255</f>
        <v>0</v>
      </c>
      <c r="S255" s="244">
        <v>0</v>
      </c>
      <c r="T255" s="245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6" t="s">
        <v>145</v>
      </c>
      <c r="AT255" s="246" t="s">
        <v>141</v>
      </c>
      <c r="AU255" s="246" t="s">
        <v>146</v>
      </c>
      <c r="AY255" s="17" t="s">
        <v>138</v>
      </c>
      <c r="BE255" s="247">
        <f>IF(N255="základní",J255,0)</f>
        <v>0</v>
      </c>
      <c r="BF255" s="247">
        <f>IF(N255="snížená",J255,0)</f>
        <v>0</v>
      </c>
      <c r="BG255" s="247">
        <f>IF(N255="zákl. přenesená",J255,0)</f>
        <v>0</v>
      </c>
      <c r="BH255" s="247">
        <f>IF(N255="sníž. přenesená",J255,0)</f>
        <v>0</v>
      </c>
      <c r="BI255" s="247">
        <f>IF(N255="nulová",J255,0)</f>
        <v>0</v>
      </c>
      <c r="BJ255" s="17" t="s">
        <v>146</v>
      </c>
      <c r="BK255" s="247">
        <f>ROUND(I255*H255,2)</f>
        <v>0</v>
      </c>
      <c r="BL255" s="17" t="s">
        <v>145</v>
      </c>
      <c r="BM255" s="246" t="s">
        <v>364</v>
      </c>
    </row>
    <row r="256" s="2" customFormat="1" ht="21.75" customHeight="1">
      <c r="A256" s="38"/>
      <c r="B256" s="39"/>
      <c r="C256" s="234" t="s">
        <v>322</v>
      </c>
      <c r="D256" s="234" t="s">
        <v>141</v>
      </c>
      <c r="E256" s="235" t="s">
        <v>365</v>
      </c>
      <c r="F256" s="236" t="s">
        <v>366</v>
      </c>
      <c r="G256" s="237" t="s">
        <v>283</v>
      </c>
      <c r="H256" s="281"/>
      <c r="I256" s="239"/>
      <c r="J256" s="240">
        <f>ROUND(I256*H256,2)</f>
        <v>0</v>
      </c>
      <c r="K256" s="241"/>
      <c r="L256" s="44"/>
      <c r="M256" s="242" t="s">
        <v>1</v>
      </c>
      <c r="N256" s="243" t="s">
        <v>46</v>
      </c>
      <c r="O256" s="91"/>
      <c r="P256" s="244">
        <f>O256*H256</f>
        <v>0</v>
      </c>
      <c r="Q256" s="244">
        <v>0</v>
      </c>
      <c r="R256" s="244">
        <f>Q256*H256</f>
        <v>0</v>
      </c>
      <c r="S256" s="244">
        <v>0</v>
      </c>
      <c r="T256" s="245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46" t="s">
        <v>145</v>
      </c>
      <c r="AT256" s="246" t="s">
        <v>141</v>
      </c>
      <c r="AU256" s="246" t="s">
        <v>146</v>
      </c>
      <c r="AY256" s="17" t="s">
        <v>138</v>
      </c>
      <c r="BE256" s="247">
        <f>IF(N256="základní",J256,0)</f>
        <v>0</v>
      </c>
      <c r="BF256" s="247">
        <f>IF(N256="snížená",J256,0)</f>
        <v>0</v>
      </c>
      <c r="BG256" s="247">
        <f>IF(N256="zákl. přenesená",J256,0)</f>
        <v>0</v>
      </c>
      <c r="BH256" s="247">
        <f>IF(N256="sníž. přenesená",J256,0)</f>
        <v>0</v>
      </c>
      <c r="BI256" s="247">
        <f>IF(N256="nulová",J256,0)</f>
        <v>0</v>
      </c>
      <c r="BJ256" s="17" t="s">
        <v>146</v>
      </c>
      <c r="BK256" s="247">
        <f>ROUND(I256*H256,2)</f>
        <v>0</v>
      </c>
      <c r="BL256" s="17" t="s">
        <v>145</v>
      </c>
      <c r="BM256" s="246" t="s">
        <v>367</v>
      </c>
    </row>
    <row r="257" s="12" customFormat="1" ht="22.8" customHeight="1">
      <c r="A257" s="12"/>
      <c r="B257" s="219"/>
      <c r="C257" s="220"/>
      <c r="D257" s="221" t="s">
        <v>79</v>
      </c>
      <c r="E257" s="232" t="s">
        <v>368</v>
      </c>
      <c r="F257" s="232" t="s">
        <v>369</v>
      </c>
      <c r="G257" s="220"/>
      <c r="H257" s="220"/>
      <c r="I257" s="223"/>
      <c r="J257" s="233">
        <f>BK257</f>
        <v>0</v>
      </c>
      <c r="K257" s="220"/>
      <c r="L257" s="224"/>
      <c r="M257" s="225"/>
      <c r="N257" s="226"/>
      <c r="O257" s="226"/>
      <c r="P257" s="227">
        <f>SUM(P258:P265)</f>
        <v>0</v>
      </c>
      <c r="Q257" s="226"/>
      <c r="R257" s="227">
        <f>SUM(R258:R265)</f>
        <v>0</v>
      </c>
      <c r="S257" s="226"/>
      <c r="T257" s="228">
        <f>SUM(T258:T265)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29" t="s">
        <v>146</v>
      </c>
      <c r="AT257" s="230" t="s">
        <v>79</v>
      </c>
      <c r="AU257" s="230" t="s">
        <v>88</v>
      </c>
      <c r="AY257" s="229" t="s">
        <v>138</v>
      </c>
      <c r="BK257" s="231">
        <f>SUM(BK258:BK265)</f>
        <v>0</v>
      </c>
    </row>
    <row r="258" s="2" customFormat="1" ht="33" customHeight="1">
      <c r="A258" s="38"/>
      <c r="B258" s="39"/>
      <c r="C258" s="234" t="s">
        <v>326</v>
      </c>
      <c r="D258" s="234" t="s">
        <v>141</v>
      </c>
      <c r="E258" s="235" t="s">
        <v>370</v>
      </c>
      <c r="F258" s="236" t="s">
        <v>371</v>
      </c>
      <c r="G258" s="237" t="s">
        <v>239</v>
      </c>
      <c r="H258" s="238">
        <v>1</v>
      </c>
      <c r="I258" s="239"/>
      <c r="J258" s="240">
        <f>ROUND(I258*H258,2)</f>
        <v>0</v>
      </c>
      <c r="K258" s="241"/>
      <c r="L258" s="44"/>
      <c r="M258" s="242" t="s">
        <v>1</v>
      </c>
      <c r="N258" s="243" t="s">
        <v>46</v>
      </c>
      <c r="O258" s="91"/>
      <c r="P258" s="244">
        <f>O258*H258</f>
        <v>0</v>
      </c>
      <c r="Q258" s="244">
        <v>0</v>
      </c>
      <c r="R258" s="244">
        <f>Q258*H258</f>
        <v>0</v>
      </c>
      <c r="S258" s="244">
        <v>0</v>
      </c>
      <c r="T258" s="245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6" t="s">
        <v>145</v>
      </c>
      <c r="AT258" s="246" t="s">
        <v>141</v>
      </c>
      <c r="AU258" s="246" t="s">
        <v>146</v>
      </c>
      <c r="AY258" s="17" t="s">
        <v>138</v>
      </c>
      <c r="BE258" s="247">
        <f>IF(N258="základní",J258,0)</f>
        <v>0</v>
      </c>
      <c r="BF258" s="247">
        <f>IF(N258="snížená",J258,0)</f>
        <v>0</v>
      </c>
      <c r="BG258" s="247">
        <f>IF(N258="zákl. přenesená",J258,0)</f>
        <v>0</v>
      </c>
      <c r="BH258" s="247">
        <f>IF(N258="sníž. přenesená",J258,0)</f>
        <v>0</v>
      </c>
      <c r="BI258" s="247">
        <f>IF(N258="nulová",J258,0)</f>
        <v>0</v>
      </c>
      <c r="BJ258" s="17" t="s">
        <v>146</v>
      </c>
      <c r="BK258" s="247">
        <f>ROUND(I258*H258,2)</f>
        <v>0</v>
      </c>
      <c r="BL258" s="17" t="s">
        <v>145</v>
      </c>
      <c r="BM258" s="246" t="s">
        <v>372</v>
      </c>
    </row>
    <row r="259" s="2" customFormat="1" ht="16.5" customHeight="1">
      <c r="A259" s="38"/>
      <c r="B259" s="39"/>
      <c r="C259" s="234" t="s">
        <v>373</v>
      </c>
      <c r="D259" s="234" t="s">
        <v>141</v>
      </c>
      <c r="E259" s="235" t="s">
        <v>374</v>
      </c>
      <c r="F259" s="236" t="s">
        <v>375</v>
      </c>
      <c r="G259" s="237" t="s">
        <v>376</v>
      </c>
      <c r="H259" s="238">
        <v>2</v>
      </c>
      <c r="I259" s="239"/>
      <c r="J259" s="240">
        <f>ROUND(I259*H259,2)</f>
        <v>0</v>
      </c>
      <c r="K259" s="241"/>
      <c r="L259" s="44"/>
      <c r="M259" s="242" t="s">
        <v>1</v>
      </c>
      <c r="N259" s="243" t="s">
        <v>46</v>
      </c>
      <c r="O259" s="91"/>
      <c r="P259" s="244">
        <f>O259*H259</f>
        <v>0</v>
      </c>
      <c r="Q259" s="244">
        <v>0</v>
      </c>
      <c r="R259" s="244">
        <f>Q259*H259</f>
        <v>0</v>
      </c>
      <c r="S259" s="244">
        <v>0</v>
      </c>
      <c r="T259" s="245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46" t="s">
        <v>145</v>
      </c>
      <c r="AT259" s="246" t="s">
        <v>141</v>
      </c>
      <c r="AU259" s="246" t="s">
        <v>146</v>
      </c>
      <c r="AY259" s="17" t="s">
        <v>138</v>
      </c>
      <c r="BE259" s="247">
        <f>IF(N259="základní",J259,0)</f>
        <v>0</v>
      </c>
      <c r="BF259" s="247">
        <f>IF(N259="snížená",J259,0)</f>
        <v>0</v>
      </c>
      <c r="BG259" s="247">
        <f>IF(N259="zákl. přenesená",J259,0)</f>
        <v>0</v>
      </c>
      <c r="BH259" s="247">
        <f>IF(N259="sníž. přenesená",J259,0)</f>
        <v>0</v>
      </c>
      <c r="BI259" s="247">
        <f>IF(N259="nulová",J259,0)</f>
        <v>0</v>
      </c>
      <c r="BJ259" s="17" t="s">
        <v>146</v>
      </c>
      <c r="BK259" s="247">
        <f>ROUND(I259*H259,2)</f>
        <v>0</v>
      </c>
      <c r="BL259" s="17" t="s">
        <v>145</v>
      </c>
      <c r="BM259" s="246" t="s">
        <v>377</v>
      </c>
    </row>
    <row r="260" s="2" customFormat="1" ht="21.75" customHeight="1">
      <c r="A260" s="38"/>
      <c r="B260" s="39"/>
      <c r="C260" s="234" t="s">
        <v>378</v>
      </c>
      <c r="D260" s="234" t="s">
        <v>141</v>
      </c>
      <c r="E260" s="235" t="s">
        <v>379</v>
      </c>
      <c r="F260" s="236" t="s">
        <v>380</v>
      </c>
      <c r="G260" s="237" t="s">
        <v>159</v>
      </c>
      <c r="H260" s="238">
        <v>1</v>
      </c>
      <c r="I260" s="239"/>
      <c r="J260" s="240">
        <f>ROUND(I260*H260,2)</f>
        <v>0</v>
      </c>
      <c r="K260" s="241"/>
      <c r="L260" s="44"/>
      <c r="M260" s="242" t="s">
        <v>1</v>
      </c>
      <c r="N260" s="243" t="s">
        <v>46</v>
      </c>
      <c r="O260" s="91"/>
      <c r="P260" s="244">
        <f>O260*H260</f>
        <v>0</v>
      </c>
      <c r="Q260" s="244">
        <v>0</v>
      </c>
      <c r="R260" s="244">
        <f>Q260*H260</f>
        <v>0</v>
      </c>
      <c r="S260" s="244">
        <v>0</v>
      </c>
      <c r="T260" s="245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6" t="s">
        <v>145</v>
      </c>
      <c r="AT260" s="246" t="s">
        <v>141</v>
      </c>
      <c r="AU260" s="246" t="s">
        <v>146</v>
      </c>
      <c r="AY260" s="17" t="s">
        <v>138</v>
      </c>
      <c r="BE260" s="247">
        <f>IF(N260="základní",J260,0)</f>
        <v>0</v>
      </c>
      <c r="BF260" s="247">
        <f>IF(N260="snížená",J260,0)</f>
        <v>0</v>
      </c>
      <c r="BG260" s="247">
        <f>IF(N260="zákl. přenesená",J260,0)</f>
        <v>0</v>
      </c>
      <c r="BH260" s="247">
        <f>IF(N260="sníž. přenesená",J260,0)</f>
        <v>0</v>
      </c>
      <c r="BI260" s="247">
        <f>IF(N260="nulová",J260,0)</f>
        <v>0</v>
      </c>
      <c r="BJ260" s="17" t="s">
        <v>146</v>
      </c>
      <c r="BK260" s="247">
        <f>ROUND(I260*H260,2)</f>
        <v>0</v>
      </c>
      <c r="BL260" s="17" t="s">
        <v>145</v>
      </c>
      <c r="BM260" s="246" t="s">
        <v>381</v>
      </c>
    </row>
    <row r="261" s="2" customFormat="1" ht="16.5" customHeight="1">
      <c r="A261" s="38"/>
      <c r="B261" s="39"/>
      <c r="C261" s="234" t="s">
        <v>382</v>
      </c>
      <c r="D261" s="234" t="s">
        <v>141</v>
      </c>
      <c r="E261" s="235" t="s">
        <v>383</v>
      </c>
      <c r="F261" s="236" t="s">
        <v>384</v>
      </c>
      <c r="G261" s="237" t="s">
        <v>376</v>
      </c>
      <c r="H261" s="238">
        <v>2</v>
      </c>
      <c r="I261" s="239"/>
      <c r="J261" s="240">
        <f>ROUND(I261*H261,2)</f>
        <v>0</v>
      </c>
      <c r="K261" s="241"/>
      <c r="L261" s="44"/>
      <c r="M261" s="242" t="s">
        <v>1</v>
      </c>
      <c r="N261" s="243" t="s">
        <v>46</v>
      </c>
      <c r="O261" s="91"/>
      <c r="P261" s="244">
        <f>O261*H261</f>
        <v>0</v>
      </c>
      <c r="Q261" s="244">
        <v>0</v>
      </c>
      <c r="R261" s="244">
        <f>Q261*H261</f>
        <v>0</v>
      </c>
      <c r="S261" s="244">
        <v>0</v>
      </c>
      <c r="T261" s="245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46" t="s">
        <v>145</v>
      </c>
      <c r="AT261" s="246" t="s">
        <v>141</v>
      </c>
      <c r="AU261" s="246" t="s">
        <v>146</v>
      </c>
      <c r="AY261" s="17" t="s">
        <v>138</v>
      </c>
      <c r="BE261" s="247">
        <f>IF(N261="základní",J261,0)</f>
        <v>0</v>
      </c>
      <c r="BF261" s="247">
        <f>IF(N261="snížená",J261,0)</f>
        <v>0</v>
      </c>
      <c r="BG261" s="247">
        <f>IF(N261="zákl. přenesená",J261,0)</f>
        <v>0</v>
      </c>
      <c r="BH261" s="247">
        <f>IF(N261="sníž. přenesená",J261,0)</f>
        <v>0</v>
      </c>
      <c r="BI261" s="247">
        <f>IF(N261="nulová",J261,0)</f>
        <v>0</v>
      </c>
      <c r="BJ261" s="17" t="s">
        <v>146</v>
      </c>
      <c r="BK261" s="247">
        <f>ROUND(I261*H261,2)</f>
        <v>0</v>
      </c>
      <c r="BL261" s="17" t="s">
        <v>145</v>
      </c>
      <c r="BM261" s="246" t="s">
        <v>385</v>
      </c>
    </row>
    <row r="262" s="2" customFormat="1" ht="16.5" customHeight="1">
      <c r="A262" s="38"/>
      <c r="B262" s="39"/>
      <c r="C262" s="234" t="s">
        <v>386</v>
      </c>
      <c r="D262" s="234" t="s">
        <v>141</v>
      </c>
      <c r="E262" s="235" t="s">
        <v>387</v>
      </c>
      <c r="F262" s="236" t="s">
        <v>388</v>
      </c>
      <c r="G262" s="237" t="s">
        <v>239</v>
      </c>
      <c r="H262" s="238">
        <v>1</v>
      </c>
      <c r="I262" s="239"/>
      <c r="J262" s="240">
        <f>ROUND(I262*H262,2)</f>
        <v>0</v>
      </c>
      <c r="K262" s="241"/>
      <c r="L262" s="44"/>
      <c r="M262" s="242" t="s">
        <v>1</v>
      </c>
      <c r="N262" s="243" t="s">
        <v>46</v>
      </c>
      <c r="O262" s="91"/>
      <c r="P262" s="244">
        <f>O262*H262</f>
        <v>0</v>
      </c>
      <c r="Q262" s="244">
        <v>0</v>
      </c>
      <c r="R262" s="244">
        <f>Q262*H262</f>
        <v>0</v>
      </c>
      <c r="S262" s="244">
        <v>0</v>
      </c>
      <c r="T262" s="245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46" t="s">
        <v>145</v>
      </c>
      <c r="AT262" s="246" t="s">
        <v>141</v>
      </c>
      <c r="AU262" s="246" t="s">
        <v>146</v>
      </c>
      <c r="AY262" s="17" t="s">
        <v>138</v>
      </c>
      <c r="BE262" s="247">
        <f>IF(N262="základní",J262,0)</f>
        <v>0</v>
      </c>
      <c r="BF262" s="247">
        <f>IF(N262="snížená",J262,0)</f>
        <v>0</v>
      </c>
      <c r="BG262" s="247">
        <f>IF(N262="zákl. přenesená",J262,0)</f>
        <v>0</v>
      </c>
      <c r="BH262" s="247">
        <f>IF(N262="sníž. přenesená",J262,0)</f>
        <v>0</v>
      </c>
      <c r="BI262" s="247">
        <f>IF(N262="nulová",J262,0)</f>
        <v>0</v>
      </c>
      <c r="BJ262" s="17" t="s">
        <v>146</v>
      </c>
      <c r="BK262" s="247">
        <f>ROUND(I262*H262,2)</f>
        <v>0</v>
      </c>
      <c r="BL262" s="17" t="s">
        <v>145</v>
      </c>
      <c r="BM262" s="246" t="s">
        <v>389</v>
      </c>
    </row>
    <row r="263" s="2" customFormat="1" ht="21.75" customHeight="1">
      <c r="A263" s="38"/>
      <c r="B263" s="39"/>
      <c r="C263" s="234" t="s">
        <v>390</v>
      </c>
      <c r="D263" s="234" t="s">
        <v>141</v>
      </c>
      <c r="E263" s="235" t="s">
        <v>391</v>
      </c>
      <c r="F263" s="236" t="s">
        <v>392</v>
      </c>
      <c r="G263" s="237" t="s">
        <v>296</v>
      </c>
      <c r="H263" s="238">
        <v>1</v>
      </c>
      <c r="I263" s="239"/>
      <c r="J263" s="240">
        <f>ROUND(I263*H263,2)</f>
        <v>0</v>
      </c>
      <c r="K263" s="241"/>
      <c r="L263" s="44"/>
      <c r="M263" s="242" t="s">
        <v>1</v>
      </c>
      <c r="N263" s="243" t="s">
        <v>46</v>
      </c>
      <c r="O263" s="91"/>
      <c r="P263" s="244">
        <f>O263*H263</f>
        <v>0</v>
      </c>
      <c r="Q263" s="244">
        <v>0</v>
      </c>
      <c r="R263" s="244">
        <f>Q263*H263</f>
        <v>0</v>
      </c>
      <c r="S263" s="244">
        <v>0</v>
      </c>
      <c r="T263" s="245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46" t="s">
        <v>145</v>
      </c>
      <c r="AT263" s="246" t="s">
        <v>141</v>
      </c>
      <c r="AU263" s="246" t="s">
        <v>146</v>
      </c>
      <c r="AY263" s="17" t="s">
        <v>138</v>
      </c>
      <c r="BE263" s="247">
        <f>IF(N263="základní",J263,0)</f>
        <v>0</v>
      </c>
      <c r="BF263" s="247">
        <f>IF(N263="snížená",J263,0)</f>
        <v>0</v>
      </c>
      <c r="BG263" s="247">
        <f>IF(N263="zákl. přenesená",J263,0)</f>
        <v>0</v>
      </c>
      <c r="BH263" s="247">
        <f>IF(N263="sníž. přenesená",J263,0)</f>
        <v>0</v>
      </c>
      <c r="BI263" s="247">
        <f>IF(N263="nulová",J263,0)</f>
        <v>0</v>
      </c>
      <c r="BJ263" s="17" t="s">
        <v>146</v>
      </c>
      <c r="BK263" s="247">
        <f>ROUND(I263*H263,2)</f>
        <v>0</v>
      </c>
      <c r="BL263" s="17" t="s">
        <v>145</v>
      </c>
      <c r="BM263" s="246" t="s">
        <v>393</v>
      </c>
    </row>
    <row r="264" s="2" customFormat="1" ht="21.75" customHeight="1">
      <c r="A264" s="38"/>
      <c r="B264" s="39"/>
      <c r="C264" s="234" t="s">
        <v>394</v>
      </c>
      <c r="D264" s="234" t="s">
        <v>141</v>
      </c>
      <c r="E264" s="235" t="s">
        <v>395</v>
      </c>
      <c r="F264" s="236" t="s">
        <v>396</v>
      </c>
      <c r="G264" s="237" t="s">
        <v>283</v>
      </c>
      <c r="H264" s="281"/>
      <c r="I264" s="239"/>
      <c r="J264" s="240">
        <f>ROUND(I264*H264,2)</f>
        <v>0</v>
      </c>
      <c r="K264" s="241"/>
      <c r="L264" s="44"/>
      <c r="M264" s="242" t="s">
        <v>1</v>
      </c>
      <c r="N264" s="243" t="s">
        <v>46</v>
      </c>
      <c r="O264" s="91"/>
      <c r="P264" s="244">
        <f>O264*H264</f>
        <v>0</v>
      </c>
      <c r="Q264" s="244">
        <v>0</v>
      </c>
      <c r="R264" s="244">
        <f>Q264*H264</f>
        <v>0</v>
      </c>
      <c r="S264" s="244">
        <v>0</v>
      </c>
      <c r="T264" s="245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46" t="s">
        <v>145</v>
      </c>
      <c r="AT264" s="246" t="s">
        <v>141</v>
      </c>
      <c r="AU264" s="246" t="s">
        <v>146</v>
      </c>
      <c r="AY264" s="17" t="s">
        <v>138</v>
      </c>
      <c r="BE264" s="247">
        <f>IF(N264="základní",J264,0)</f>
        <v>0</v>
      </c>
      <c r="BF264" s="247">
        <f>IF(N264="snížená",J264,0)</f>
        <v>0</v>
      </c>
      <c r="BG264" s="247">
        <f>IF(N264="zákl. přenesená",J264,0)</f>
        <v>0</v>
      </c>
      <c r="BH264" s="247">
        <f>IF(N264="sníž. přenesená",J264,0)</f>
        <v>0</v>
      </c>
      <c r="BI264" s="247">
        <f>IF(N264="nulová",J264,0)</f>
        <v>0</v>
      </c>
      <c r="BJ264" s="17" t="s">
        <v>146</v>
      </c>
      <c r="BK264" s="247">
        <f>ROUND(I264*H264,2)</f>
        <v>0</v>
      </c>
      <c r="BL264" s="17" t="s">
        <v>145</v>
      </c>
      <c r="BM264" s="246" t="s">
        <v>397</v>
      </c>
    </row>
    <row r="265" s="2" customFormat="1" ht="33" customHeight="1">
      <c r="A265" s="38"/>
      <c r="B265" s="39"/>
      <c r="C265" s="234" t="s">
        <v>398</v>
      </c>
      <c r="D265" s="234" t="s">
        <v>141</v>
      </c>
      <c r="E265" s="235" t="s">
        <v>399</v>
      </c>
      <c r="F265" s="236" t="s">
        <v>400</v>
      </c>
      <c r="G265" s="237" t="s">
        <v>239</v>
      </c>
      <c r="H265" s="238">
        <v>1</v>
      </c>
      <c r="I265" s="239"/>
      <c r="J265" s="240">
        <f>ROUND(I265*H265,2)</f>
        <v>0</v>
      </c>
      <c r="K265" s="241"/>
      <c r="L265" s="44"/>
      <c r="M265" s="242" t="s">
        <v>1</v>
      </c>
      <c r="N265" s="243" t="s">
        <v>46</v>
      </c>
      <c r="O265" s="91"/>
      <c r="P265" s="244">
        <f>O265*H265</f>
        <v>0</v>
      </c>
      <c r="Q265" s="244">
        <v>0</v>
      </c>
      <c r="R265" s="244">
        <f>Q265*H265</f>
        <v>0</v>
      </c>
      <c r="S265" s="244">
        <v>0</v>
      </c>
      <c r="T265" s="245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46" t="s">
        <v>145</v>
      </c>
      <c r="AT265" s="246" t="s">
        <v>141</v>
      </c>
      <c r="AU265" s="246" t="s">
        <v>146</v>
      </c>
      <c r="AY265" s="17" t="s">
        <v>138</v>
      </c>
      <c r="BE265" s="247">
        <f>IF(N265="základní",J265,0)</f>
        <v>0</v>
      </c>
      <c r="BF265" s="247">
        <f>IF(N265="snížená",J265,0)</f>
        <v>0</v>
      </c>
      <c r="BG265" s="247">
        <f>IF(N265="zákl. přenesená",J265,0)</f>
        <v>0</v>
      </c>
      <c r="BH265" s="247">
        <f>IF(N265="sníž. přenesená",J265,0)</f>
        <v>0</v>
      </c>
      <c r="BI265" s="247">
        <f>IF(N265="nulová",J265,0)</f>
        <v>0</v>
      </c>
      <c r="BJ265" s="17" t="s">
        <v>146</v>
      </c>
      <c r="BK265" s="247">
        <f>ROUND(I265*H265,2)</f>
        <v>0</v>
      </c>
      <c r="BL265" s="17" t="s">
        <v>145</v>
      </c>
      <c r="BM265" s="246" t="s">
        <v>401</v>
      </c>
    </row>
    <row r="266" s="12" customFormat="1" ht="22.8" customHeight="1">
      <c r="A266" s="12"/>
      <c r="B266" s="219"/>
      <c r="C266" s="220"/>
      <c r="D266" s="221" t="s">
        <v>79</v>
      </c>
      <c r="E266" s="232" t="s">
        <v>402</v>
      </c>
      <c r="F266" s="232" t="s">
        <v>403</v>
      </c>
      <c r="G266" s="220"/>
      <c r="H266" s="220"/>
      <c r="I266" s="223"/>
      <c r="J266" s="233">
        <f>BK266</f>
        <v>0</v>
      </c>
      <c r="K266" s="220"/>
      <c r="L266" s="224"/>
      <c r="M266" s="225"/>
      <c r="N266" s="226"/>
      <c r="O266" s="226"/>
      <c r="P266" s="227">
        <f>SUM(P267:P271)</f>
        <v>0</v>
      </c>
      <c r="Q266" s="226"/>
      <c r="R266" s="227">
        <f>SUM(R267:R271)</f>
        <v>0.12202799999999998</v>
      </c>
      <c r="S266" s="226"/>
      <c r="T266" s="228">
        <f>SUM(T267:T271)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29" t="s">
        <v>146</v>
      </c>
      <c r="AT266" s="230" t="s">
        <v>79</v>
      </c>
      <c r="AU266" s="230" t="s">
        <v>88</v>
      </c>
      <c r="AY266" s="229" t="s">
        <v>138</v>
      </c>
      <c r="BK266" s="231">
        <f>SUM(BK267:BK271)</f>
        <v>0</v>
      </c>
    </row>
    <row r="267" s="2" customFormat="1" ht="21.75" customHeight="1">
      <c r="A267" s="38"/>
      <c r="B267" s="39"/>
      <c r="C267" s="234" t="s">
        <v>404</v>
      </c>
      <c r="D267" s="234" t="s">
        <v>141</v>
      </c>
      <c r="E267" s="235" t="s">
        <v>405</v>
      </c>
      <c r="F267" s="236" t="s">
        <v>406</v>
      </c>
      <c r="G267" s="237" t="s">
        <v>144</v>
      </c>
      <c r="H267" s="238">
        <v>9.1999999999999993</v>
      </c>
      <c r="I267" s="239"/>
      <c r="J267" s="240">
        <f>ROUND(I267*H267,2)</f>
        <v>0</v>
      </c>
      <c r="K267" s="241"/>
      <c r="L267" s="44"/>
      <c r="M267" s="242" t="s">
        <v>1</v>
      </c>
      <c r="N267" s="243" t="s">
        <v>46</v>
      </c>
      <c r="O267" s="91"/>
      <c r="P267" s="244">
        <f>O267*H267</f>
        <v>0</v>
      </c>
      <c r="Q267" s="244">
        <v>0.013089999999999999</v>
      </c>
      <c r="R267" s="244">
        <f>Q267*H267</f>
        <v>0.12042799999999998</v>
      </c>
      <c r="S267" s="244">
        <v>0</v>
      </c>
      <c r="T267" s="245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46" t="s">
        <v>145</v>
      </c>
      <c r="AT267" s="246" t="s">
        <v>141</v>
      </c>
      <c r="AU267" s="246" t="s">
        <v>146</v>
      </c>
      <c r="AY267" s="17" t="s">
        <v>138</v>
      </c>
      <c r="BE267" s="247">
        <f>IF(N267="základní",J267,0)</f>
        <v>0</v>
      </c>
      <c r="BF267" s="247">
        <f>IF(N267="snížená",J267,0)</f>
        <v>0</v>
      </c>
      <c r="BG267" s="247">
        <f>IF(N267="zákl. přenesená",J267,0)</f>
        <v>0</v>
      </c>
      <c r="BH267" s="247">
        <f>IF(N267="sníž. přenesená",J267,0)</f>
        <v>0</v>
      </c>
      <c r="BI267" s="247">
        <f>IF(N267="nulová",J267,0)</f>
        <v>0</v>
      </c>
      <c r="BJ267" s="17" t="s">
        <v>146</v>
      </c>
      <c r="BK267" s="247">
        <f>ROUND(I267*H267,2)</f>
        <v>0</v>
      </c>
      <c r="BL267" s="17" t="s">
        <v>145</v>
      </c>
      <c r="BM267" s="246" t="s">
        <v>407</v>
      </c>
    </row>
    <row r="268" s="14" customFormat="1">
      <c r="A268" s="14"/>
      <c r="B268" s="259"/>
      <c r="C268" s="260"/>
      <c r="D268" s="250" t="s">
        <v>148</v>
      </c>
      <c r="E268" s="261" t="s">
        <v>1</v>
      </c>
      <c r="F268" s="262" t="s">
        <v>408</v>
      </c>
      <c r="G268" s="260"/>
      <c r="H268" s="263">
        <v>9.1999999999999993</v>
      </c>
      <c r="I268" s="264"/>
      <c r="J268" s="260"/>
      <c r="K268" s="260"/>
      <c r="L268" s="265"/>
      <c r="M268" s="266"/>
      <c r="N268" s="267"/>
      <c r="O268" s="267"/>
      <c r="P268" s="267"/>
      <c r="Q268" s="267"/>
      <c r="R268" s="267"/>
      <c r="S268" s="267"/>
      <c r="T268" s="268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9" t="s">
        <v>148</v>
      </c>
      <c r="AU268" s="269" t="s">
        <v>146</v>
      </c>
      <c r="AV268" s="14" t="s">
        <v>146</v>
      </c>
      <c r="AW268" s="14" t="s">
        <v>36</v>
      </c>
      <c r="AX268" s="14" t="s">
        <v>88</v>
      </c>
      <c r="AY268" s="269" t="s">
        <v>138</v>
      </c>
    </row>
    <row r="269" s="2" customFormat="1" ht="21.75" customHeight="1">
      <c r="A269" s="38"/>
      <c r="B269" s="39"/>
      <c r="C269" s="234" t="s">
        <v>409</v>
      </c>
      <c r="D269" s="234" t="s">
        <v>141</v>
      </c>
      <c r="E269" s="235" t="s">
        <v>410</v>
      </c>
      <c r="F269" s="236" t="s">
        <v>411</v>
      </c>
      <c r="G269" s="237" t="s">
        <v>296</v>
      </c>
      <c r="H269" s="238">
        <v>2</v>
      </c>
      <c r="I269" s="239"/>
      <c r="J269" s="240">
        <f>ROUND(I269*H269,2)</f>
        <v>0</v>
      </c>
      <c r="K269" s="241"/>
      <c r="L269" s="44"/>
      <c r="M269" s="242" t="s">
        <v>1</v>
      </c>
      <c r="N269" s="243" t="s">
        <v>46</v>
      </c>
      <c r="O269" s="91"/>
      <c r="P269" s="244">
        <f>O269*H269</f>
        <v>0</v>
      </c>
      <c r="Q269" s="244">
        <v>6.9999999999999994E-05</v>
      </c>
      <c r="R269" s="244">
        <f>Q269*H269</f>
        <v>0.00013999999999999999</v>
      </c>
      <c r="S269" s="244">
        <v>0</v>
      </c>
      <c r="T269" s="245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46" t="s">
        <v>145</v>
      </c>
      <c r="AT269" s="246" t="s">
        <v>141</v>
      </c>
      <c r="AU269" s="246" t="s">
        <v>146</v>
      </c>
      <c r="AY269" s="17" t="s">
        <v>138</v>
      </c>
      <c r="BE269" s="247">
        <f>IF(N269="základní",J269,0)</f>
        <v>0</v>
      </c>
      <c r="BF269" s="247">
        <f>IF(N269="snížená",J269,0)</f>
        <v>0</v>
      </c>
      <c r="BG269" s="247">
        <f>IF(N269="zákl. přenesená",J269,0)</f>
        <v>0</v>
      </c>
      <c r="BH269" s="247">
        <f>IF(N269="sníž. přenesená",J269,0)</f>
        <v>0</v>
      </c>
      <c r="BI269" s="247">
        <f>IF(N269="nulová",J269,0)</f>
        <v>0</v>
      </c>
      <c r="BJ269" s="17" t="s">
        <v>146</v>
      </c>
      <c r="BK269" s="247">
        <f>ROUND(I269*H269,2)</f>
        <v>0</v>
      </c>
      <c r="BL269" s="17" t="s">
        <v>145</v>
      </c>
      <c r="BM269" s="246" t="s">
        <v>412</v>
      </c>
    </row>
    <row r="270" s="2" customFormat="1" ht="16.5" customHeight="1">
      <c r="A270" s="38"/>
      <c r="B270" s="39"/>
      <c r="C270" s="282" t="s">
        <v>413</v>
      </c>
      <c r="D270" s="282" t="s">
        <v>298</v>
      </c>
      <c r="E270" s="283" t="s">
        <v>414</v>
      </c>
      <c r="F270" s="284" t="s">
        <v>415</v>
      </c>
      <c r="G270" s="285" t="s">
        <v>296</v>
      </c>
      <c r="H270" s="286">
        <v>2</v>
      </c>
      <c r="I270" s="287"/>
      <c r="J270" s="288">
        <f>ROUND(I270*H270,2)</f>
        <v>0</v>
      </c>
      <c r="K270" s="289"/>
      <c r="L270" s="290"/>
      <c r="M270" s="291" t="s">
        <v>1</v>
      </c>
      <c r="N270" s="292" t="s">
        <v>46</v>
      </c>
      <c r="O270" s="91"/>
      <c r="P270" s="244">
        <f>O270*H270</f>
        <v>0</v>
      </c>
      <c r="Q270" s="244">
        <v>0.00072999999999999996</v>
      </c>
      <c r="R270" s="244">
        <f>Q270*H270</f>
        <v>0.0014599999999999999</v>
      </c>
      <c r="S270" s="244">
        <v>0</v>
      </c>
      <c r="T270" s="245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46" t="s">
        <v>181</v>
      </c>
      <c r="AT270" s="246" t="s">
        <v>298</v>
      </c>
      <c r="AU270" s="246" t="s">
        <v>146</v>
      </c>
      <c r="AY270" s="17" t="s">
        <v>138</v>
      </c>
      <c r="BE270" s="247">
        <f>IF(N270="základní",J270,0)</f>
        <v>0</v>
      </c>
      <c r="BF270" s="247">
        <f>IF(N270="snížená",J270,0)</f>
        <v>0</v>
      </c>
      <c r="BG270" s="247">
        <f>IF(N270="zákl. přenesená",J270,0)</f>
        <v>0</v>
      </c>
      <c r="BH270" s="247">
        <f>IF(N270="sníž. přenesená",J270,0)</f>
        <v>0</v>
      </c>
      <c r="BI270" s="247">
        <f>IF(N270="nulová",J270,0)</f>
        <v>0</v>
      </c>
      <c r="BJ270" s="17" t="s">
        <v>146</v>
      </c>
      <c r="BK270" s="247">
        <f>ROUND(I270*H270,2)</f>
        <v>0</v>
      </c>
      <c r="BL270" s="17" t="s">
        <v>145</v>
      </c>
      <c r="BM270" s="246" t="s">
        <v>416</v>
      </c>
    </row>
    <row r="271" s="2" customFormat="1" ht="21.75" customHeight="1">
      <c r="A271" s="38"/>
      <c r="B271" s="39"/>
      <c r="C271" s="234" t="s">
        <v>417</v>
      </c>
      <c r="D271" s="234" t="s">
        <v>141</v>
      </c>
      <c r="E271" s="235" t="s">
        <v>418</v>
      </c>
      <c r="F271" s="236" t="s">
        <v>419</v>
      </c>
      <c r="G271" s="237" t="s">
        <v>283</v>
      </c>
      <c r="H271" s="281"/>
      <c r="I271" s="239"/>
      <c r="J271" s="240">
        <f>ROUND(I271*H271,2)</f>
        <v>0</v>
      </c>
      <c r="K271" s="241"/>
      <c r="L271" s="44"/>
      <c r="M271" s="242" t="s">
        <v>1</v>
      </c>
      <c r="N271" s="243" t="s">
        <v>46</v>
      </c>
      <c r="O271" s="91"/>
      <c r="P271" s="244">
        <f>O271*H271</f>
        <v>0</v>
      </c>
      <c r="Q271" s="244">
        <v>0</v>
      </c>
      <c r="R271" s="244">
        <f>Q271*H271</f>
        <v>0</v>
      </c>
      <c r="S271" s="244">
        <v>0</v>
      </c>
      <c r="T271" s="245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46" t="s">
        <v>145</v>
      </c>
      <c r="AT271" s="246" t="s">
        <v>141</v>
      </c>
      <c r="AU271" s="246" t="s">
        <v>146</v>
      </c>
      <c r="AY271" s="17" t="s">
        <v>138</v>
      </c>
      <c r="BE271" s="247">
        <f>IF(N271="základní",J271,0)</f>
        <v>0</v>
      </c>
      <c r="BF271" s="247">
        <f>IF(N271="snížená",J271,0)</f>
        <v>0</v>
      </c>
      <c r="BG271" s="247">
        <f>IF(N271="zákl. přenesená",J271,0)</f>
        <v>0</v>
      </c>
      <c r="BH271" s="247">
        <f>IF(N271="sníž. přenesená",J271,0)</f>
        <v>0</v>
      </c>
      <c r="BI271" s="247">
        <f>IF(N271="nulová",J271,0)</f>
        <v>0</v>
      </c>
      <c r="BJ271" s="17" t="s">
        <v>146</v>
      </c>
      <c r="BK271" s="247">
        <f>ROUND(I271*H271,2)</f>
        <v>0</v>
      </c>
      <c r="BL271" s="17" t="s">
        <v>145</v>
      </c>
      <c r="BM271" s="246" t="s">
        <v>420</v>
      </c>
    </row>
    <row r="272" s="12" customFormat="1" ht="22.8" customHeight="1">
      <c r="A272" s="12"/>
      <c r="B272" s="219"/>
      <c r="C272" s="220"/>
      <c r="D272" s="221" t="s">
        <v>79</v>
      </c>
      <c r="E272" s="232" t="s">
        <v>421</v>
      </c>
      <c r="F272" s="232" t="s">
        <v>422</v>
      </c>
      <c r="G272" s="220"/>
      <c r="H272" s="220"/>
      <c r="I272" s="223"/>
      <c r="J272" s="233">
        <f>BK272</f>
        <v>0</v>
      </c>
      <c r="K272" s="220"/>
      <c r="L272" s="224"/>
      <c r="M272" s="225"/>
      <c r="N272" s="226"/>
      <c r="O272" s="226"/>
      <c r="P272" s="227">
        <f>SUM(P273:P279)</f>
        <v>0</v>
      </c>
      <c r="Q272" s="226"/>
      <c r="R272" s="227">
        <f>SUM(R273:R279)</f>
        <v>0</v>
      </c>
      <c r="S272" s="226"/>
      <c r="T272" s="228">
        <f>SUM(T273:T279)</f>
        <v>0.16800000000000001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29" t="s">
        <v>146</v>
      </c>
      <c r="AT272" s="230" t="s">
        <v>79</v>
      </c>
      <c r="AU272" s="230" t="s">
        <v>88</v>
      </c>
      <c r="AY272" s="229" t="s">
        <v>138</v>
      </c>
      <c r="BK272" s="231">
        <f>SUM(BK273:BK279)</f>
        <v>0</v>
      </c>
    </row>
    <row r="273" s="2" customFormat="1" ht="21.75" customHeight="1">
      <c r="A273" s="38"/>
      <c r="B273" s="39"/>
      <c r="C273" s="234" t="s">
        <v>332</v>
      </c>
      <c r="D273" s="234" t="s">
        <v>141</v>
      </c>
      <c r="E273" s="235" t="s">
        <v>423</v>
      </c>
      <c r="F273" s="236" t="s">
        <v>424</v>
      </c>
      <c r="G273" s="237" t="s">
        <v>296</v>
      </c>
      <c r="H273" s="238">
        <v>6</v>
      </c>
      <c r="I273" s="239"/>
      <c r="J273" s="240">
        <f>ROUND(I273*H273,2)</f>
        <v>0</v>
      </c>
      <c r="K273" s="241"/>
      <c r="L273" s="44"/>
      <c r="M273" s="242" t="s">
        <v>1</v>
      </c>
      <c r="N273" s="243" t="s">
        <v>46</v>
      </c>
      <c r="O273" s="91"/>
      <c r="P273" s="244">
        <f>O273*H273</f>
        <v>0</v>
      </c>
      <c r="Q273" s="244">
        <v>0</v>
      </c>
      <c r="R273" s="244">
        <f>Q273*H273</f>
        <v>0</v>
      </c>
      <c r="S273" s="244">
        <v>0.028000000000000001</v>
      </c>
      <c r="T273" s="245">
        <f>S273*H273</f>
        <v>0.16800000000000001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46" t="s">
        <v>145</v>
      </c>
      <c r="AT273" s="246" t="s">
        <v>141</v>
      </c>
      <c r="AU273" s="246" t="s">
        <v>146</v>
      </c>
      <c r="AY273" s="17" t="s">
        <v>138</v>
      </c>
      <c r="BE273" s="247">
        <f>IF(N273="základní",J273,0)</f>
        <v>0</v>
      </c>
      <c r="BF273" s="247">
        <f>IF(N273="snížená",J273,0)</f>
        <v>0</v>
      </c>
      <c r="BG273" s="247">
        <f>IF(N273="zákl. přenesená",J273,0)</f>
        <v>0</v>
      </c>
      <c r="BH273" s="247">
        <f>IF(N273="sníž. přenesená",J273,0)</f>
        <v>0</v>
      </c>
      <c r="BI273" s="247">
        <f>IF(N273="nulová",J273,0)</f>
        <v>0</v>
      </c>
      <c r="BJ273" s="17" t="s">
        <v>146</v>
      </c>
      <c r="BK273" s="247">
        <f>ROUND(I273*H273,2)</f>
        <v>0</v>
      </c>
      <c r="BL273" s="17" t="s">
        <v>145</v>
      </c>
      <c r="BM273" s="246" t="s">
        <v>425</v>
      </c>
    </row>
    <row r="274" s="13" customFormat="1">
      <c r="A274" s="13"/>
      <c r="B274" s="248"/>
      <c r="C274" s="249"/>
      <c r="D274" s="250" t="s">
        <v>148</v>
      </c>
      <c r="E274" s="251" t="s">
        <v>1</v>
      </c>
      <c r="F274" s="252" t="s">
        <v>426</v>
      </c>
      <c r="G274" s="249"/>
      <c r="H274" s="251" t="s">
        <v>1</v>
      </c>
      <c r="I274" s="253"/>
      <c r="J274" s="249"/>
      <c r="K274" s="249"/>
      <c r="L274" s="254"/>
      <c r="M274" s="255"/>
      <c r="N274" s="256"/>
      <c r="O274" s="256"/>
      <c r="P274" s="256"/>
      <c r="Q274" s="256"/>
      <c r="R274" s="256"/>
      <c r="S274" s="256"/>
      <c r="T274" s="25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8" t="s">
        <v>148</v>
      </c>
      <c r="AU274" s="258" t="s">
        <v>146</v>
      </c>
      <c r="AV274" s="13" t="s">
        <v>88</v>
      </c>
      <c r="AW274" s="13" t="s">
        <v>36</v>
      </c>
      <c r="AX274" s="13" t="s">
        <v>80</v>
      </c>
      <c r="AY274" s="258" t="s">
        <v>138</v>
      </c>
    </row>
    <row r="275" s="14" customFormat="1">
      <c r="A275" s="14"/>
      <c r="B275" s="259"/>
      <c r="C275" s="260"/>
      <c r="D275" s="250" t="s">
        <v>148</v>
      </c>
      <c r="E275" s="261" t="s">
        <v>1</v>
      </c>
      <c r="F275" s="262" t="s">
        <v>139</v>
      </c>
      <c r="G275" s="260"/>
      <c r="H275" s="263">
        <v>3</v>
      </c>
      <c r="I275" s="264"/>
      <c r="J275" s="260"/>
      <c r="K275" s="260"/>
      <c r="L275" s="265"/>
      <c r="M275" s="266"/>
      <c r="N275" s="267"/>
      <c r="O275" s="267"/>
      <c r="P275" s="267"/>
      <c r="Q275" s="267"/>
      <c r="R275" s="267"/>
      <c r="S275" s="267"/>
      <c r="T275" s="26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9" t="s">
        <v>148</v>
      </c>
      <c r="AU275" s="269" t="s">
        <v>146</v>
      </c>
      <c r="AV275" s="14" t="s">
        <v>146</v>
      </c>
      <c r="AW275" s="14" t="s">
        <v>36</v>
      </c>
      <c r="AX275" s="14" t="s">
        <v>80</v>
      </c>
      <c r="AY275" s="269" t="s">
        <v>138</v>
      </c>
    </row>
    <row r="276" s="13" customFormat="1">
      <c r="A276" s="13"/>
      <c r="B276" s="248"/>
      <c r="C276" s="249"/>
      <c r="D276" s="250" t="s">
        <v>148</v>
      </c>
      <c r="E276" s="251" t="s">
        <v>1</v>
      </c>
      <c r="F276" s="252" t="s">
        <v>427</v>
      </c>
      <c r="G276" s="249"/>
      <c r="H276" s="251" t="s">
        <v>1</v>
      </c>
      <c r="I276" s="253"/>
      <c r="J276" s="249"/>
      <c r="K276" s="249"/>
      <c r="L276" s="254"/>
      <c r="M276" s="255"/>
      <c r="N276" s="256"/>
      <c r="O276" s="256"/>
      <c r="P276" s="256"/>
      <c r="Q276" s="256"/>
      <c r="R276" s="256"/>
      <c r="S276" s="256"/>
      <c r="T276" s="25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8" t="s">
        <v>148</v>
      </c>
      <c r="AU276" s="258" t="s">
        <v>146</v>
      </c>
      <c r="AV276" s="13" t="s">
        <v>88</v>
      </c>
      <c r="AW276" s="13" t="s">
        <v>36</v>
      </c>
      <c r="AX276" s="13" t="s">
        <v>80</v>
      </c>
      <c r="AY276" s="258" t="s">
        <v>138</v>
      </c>
    </row>
    <row r="277" s="14" customFormat="1">
      <c r="A277" s="14"/>
      <c r="B277" s="259"/>
      <c r="C277" s="260"/>
      <c r="D277" s="250" t="s">
        <v>148</v>
      </c>
      <c r="E277" s="261" t="s">
        <v>1</v>
      </c>
      <c r="F277" s="262" t="s">
        <v>139</v>
      </c>
      <c r="G277" s="260"/>
      <c r="H277" s="263">
        <v>3</v>
      </c>
      <c r="I277" s="264"/>
      <c r="J277" s="260"/>
      <c r="K277" s="260"/>
      <c r="L277" s="265"/>
      <c r="M277" s="266"/>
      <c r="N277" s="267"/>
      <c r="O277" s="267"/>
      <c r="P277" s="267"/>
      <c r="Q277" s="267"/>
      <c r="R277" s="267"/>
      <c r="S277" s="267"/>
      <c r="T277" s="26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9" t="s">
        <v>148</v>
      </c>
      <c r="AU277" s="269" t="s">
        <v>146</v>
      </c>
      <c r="AV277" s="14" t="s">
        <v>146</v>
      </c>
      <c r="AW277" s="14" t="s">
        <v>36</v>
      </c>
      <c r="AX277" s="14" t="s">
        <v>80</v>
      </c>
      <c r="AY277" s="269" t="s">
        <v>138</v>
      </c>
    </row>
    <row r="278" s="15" customFormat="1">
      <c r="A278" s="15"/>
      <c r="B278" s="270"/>
      <c r="C278" s="271"/>
      <c r="D278" s="250" t="s">
        <v>148</v>
      </c>
      <c r="E278" s="272" t="s">
        <v>1</v>
      </c>
      <c r="F278" s="273" t="s">
        <v>152</v>
      </c>
      <c r="G278" s="271"/>
      <c r="H278" s="274">
        <v>6</v>
      </c>
      <c r="I278" s="275"/>
      <c r="J278" s="271"/>
      <c r="K278" s="271"/>
      <c r="L278" s="276"/>
      <c r="M278" s="277"/>
      <c r="N278" s="278"/>
      <c r="O278" s="278"/>
      <c r="P278" s="278"/>
      <c r="Q278" s="278"/>
      <c r="R278" s="278"/>
      <c r="S278" s="278"/>
      <c r="T278" s="279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80" t="s">
        <v>148</v>
      </c>
      <c r="AU278" s="280" t="s">
        <v>146</v>
      </c>
      <c r="AV278" s="15" t="s">
        <v>145</v>
      </c>
      <c r="AW278" s="15" t="s">
        <v>36</v>
      </c>
      <c r="AX278" s="15" t="s">
        <v>88</v>
      </c>
      <c r="AY278" s="280" t="s">
        <v>138</v>
      </c>
    </row>
    <row r="279" s="2" customFormat="1" ht="21.75" customHeight="1">
      <c r="A279" s="38"/>
      <c r="B279" s="39"/>
      <c r="C279" s="234" t="s">
        <v>428</v>
      </c>
      <c r="D279" s="234" t="s">
        <v>141</v>
      </c>
      <c r="E279" s="235" t="s">
        <v>429</v>
      </c>
      <c r="F279" s="236" t="s">
        <v>430</v>
      </c>
      <c r="G279" s="237" t="s">
        <v>283</v>
      </c>
      <c r="H279" s="281"/>
      <c r="I279" s="239"/>
      <c r="J279" s="240">
        <f>ROUND(I279*H279,2)</f>
        <v>0</v>
      </c>
      <c r="K279" s="241"/>
      <c r="L279" s="44"/>
      <c r="M279" s="242" t="s">
        <v>1</v>
      </c>
      <c r="N279" s="243" t="s">
        <v>46</v>
      </c>
      <c r="O279" s="91"/>
      <c r="P279" s="244">
        <f>O279*H279</f>
        <v>0</v>
      </c>
      <c r="Q279" s="244">
        <v>0</v>
      </c>
      <c r="R279" s="244">
        <f>Q279*H279</f>
        <v>0</v>
      </c>
      <c r="S279" s="244">
        <v>0</v>
      </c>
      <c r="T279" s="245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46" t="s">
        <v>145</v>
      </c>
      <c r="AT279" s="246" t="s">
        <v>141</v>
      </c>
      <c r="AU279" s="246" t="s">
        <v>146</v>
      </c>
      <c r="AY279" s="17" t="s">
        <v>138</v>
      </c>
      <c r="BE279" s="247">
        <f>IF(N279="základní",J279,0)</f>
        <v>0</v>
      </c>
      <c r="BF279" s="247">
        <f>IF(N279="snížená",J279,0)</f>
        <v>0</v>
      </c>
      <c r="BG279" s="247">
        <f>IF(N279="zákl. přenesená",J279,0)</f>
        <v>0</v>
      </c>
      <c r="BH279" s="247">
        <f>IF(N279="sníž. přenesená",J279,0)</f>
        <v>0</v>
      </c>
      <c r="BI279" s="247">
        <f>IF(N279="nulová",J279,0)</f>
        <v>0</v>
      </c>
      <c r="BJ279" s="17" t="s">
        <v>146</v>
      </c>
      <c r="BK279" s="247">
        <f>ROUND(I279*H279,2)</f>
        <v>0</v>
      </c>
      <c r="BL279" s="17" t="s">
        <v>145</v>
      </c>
      <c r="BM279" s="246" t="s">
        <v>431</v>
      </c>
    </row>
    <row r="280" s="12" customFormat="1" ht="22.8" customHeight="1">
      <c r="A280" s="12"/>
      <c r="B280" s="219"/>
      <c r="C280" s="220"/>
      <c r="D280" s="221" t="s">
        <v>79</v>
      </c>
      <c r="E280" s="232" t="s">
        <v>432</v>
      </c>
      <c r="F280" s="232" t="s">
        <v>433</v>
      </c>
      <c r="G280" s="220"/>
      <c r="H280" s="220"/>
      <c r="I280" s="223"/>
      <c r="J280" s="233">
        <f>BK280</f>
        <v>0</v>
      </c>
      <c r="K280" s="220"/>
      <c r="L280" s="224"/>
      <c r="M280" s="225"/>
      <c r="N280" s="226"/>
      <c r="O280" s="226"/>
      <c r="P280" s="227">
        <f>SUM(P281:P294)</f>
        <v>0</v>
      </c>
      <c r="Q280" s="226"/>
      <c r="R280" s="227">
        <f>SUM(R281:R294)</f>
        <v>0.44418699999999994</v>
      </c>
      <c r="S280" s="226"/>
      <c r="T280" s="228">
        <f>SUM(T281:T294)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29" t="s">
        <v>146</v>
      </c>
      <c r="AT280" s="230" t="s">
        <v>79</v>
      </c>
      <c r="AU280" s="230" t="s">
        <v>88</v>
      </c>
      <c r="AY280" s="229" t="s">
        <v>138</v>
      </c>
      <c r="BK280" s="231">
        <f>SUM(BK281:BK294)</f>
        <v>0</v>
      </c>
    </row>
    <row r="281" s="2" customFormat="1" ht="21.75" customHeight="1">
      <c r="A281" s="38"/>
      <c r="B281" s="39"/>
      <c r="C281" s="234" t="s">
        <v>336</v>
      </c>
      <c r="D281" s="234" t="s">
        <v>141</v>
      </c>
      <c r="E281" s="235" t="s">
        <v>434</v>
      </c>
      <c r="F281" s="236" t="s">
        <v>435</v>
      </c>
      <c r="G281" s="237" t="s">
        <v>159</v>
      </c>
      <c r="H281" s="238">
        <v>9.3000000000000007</v>
      </c>
      <c r="I281" s="239"/>
      <c r="J281" s="240">
        <f>ROUND(I281*H281,2)</f>
        <v>0</v>
      </c>
      <c r="K281" s="241"/>
      <c r="L281" s="44"/>
      <c r="M281" s="242" t="s">
        <v>1</v>
      </c>
      <c r="N281" s="243" t="s">
        <v>46</v>
      </c>
      <c r="O281" s="91"/>
      <c r="P281" s="244">
        <f>O281*H281</f>
        <v>0</v>
      </c>
      <c r="Q281" s="244">
        <v>0.0037399999999999998</v>
      </c>
      <c r="R281" s="244">
        <f>Q281*H281</f>
        <v>0.034782</v>
      </c>
      <c r="S281" s="244">
        <v>0</v>
      </c>
      <c r="T281" s="245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46" t="s">
        <v>145</v>
      </c>
      <c r="AT281" s="246" t="s">
        <v>141</v>
      </c>
      <c r="AU281" s="246" t="s">
        <v>146</v>
      </c>
      <c r="AY281" s="17" t="s">
        <v>138</v>
      </c>
      <c r="BE281" s="247">
        <f>IF(N281="základní",J281,0)</f>
        <v>0</v>
      </c>
      <c r="BF281" s="247">
        <f>IF(N281="snížená",J281,0)</f>
        <v>0</v>
      </c>
      <c r="BG281" s="247">
        <f>IF(N281="zákl. přenesená",J281,0)</f>
        <v>0</v>
      </c>
      <c r="BH281" s="247">
        <f>IF(N281="sníž. přenesená",J281,0)</f>
        <v>0</v>
      </c>
      <c r="BI281" s="247">
        <f>IF(N281="nulová",J281,0)</f>
        <v>0</v>
      </c>
      <c r="BJ281" s="17" t="s">
        <v>146</v>
      </c>
      <c r="BK281" s="247">
        <f>ROUND(I281*H281,2)</f>
        <v>0</v>
      </c>
      <c r="BL281" s="17" t="s">
        <v>145</v>
      </c>
      <c r="BM281" s="246" t="s">
        <v>436</v>
      </c>
    </row>
    <row r="282" s="13" customFormat="1">
      <c r="A282" s="13"/>
      <c r="B282" s="248"/>
      <c r="C282" s="249"/>
      <c r="D282" s="250" t="s">
        <v>148</v>
      </c>
      <c r="E282" s="251" t="s">
        <v>1</v>
      </c>
      <c r="F282" s="252" t="s">
        <v>437</v>
      </c>
      <c r="G282" s="249"/>
      <c r="H282" s="251" t="s">
        <v>1</v>
      </c>
      <c r="I282" s="253"/>
      <c r="J282" s="249"/>
      <c r="K282" s="249"/>
      <c r="L282" s="254"/>
      <c r="M282" s="255"/>
      <c r="N282" s="256"/>
      <c r="O282" s="256"/>
      <c r="P282" s="256"/>
      <c r="Q282" s="256"/>
      <c r="R282" s="256"/>
      <c r="S282" s="256"/>
      <c r="T282" s="25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8" t="s">
        <v>148</v>
      </c>
      <c r="AU282" s="258" t="s">
        <v>146</v>
      </c>
      <c r="AV282" s="13" t="s">
        <v>88</v>
      </c>
      <c r="AW282" s="13" t="s">
        <v>36</v>
      </c>
      <c r="AX282" s="13" t="s">
        <v>80</v>
      </c>
      <c r="AY282" s="258" t="s">
        <v>138</v>
      </c>
    </row>
    <row r="283" s="14" customFormat="1">
      <c r="A283" s="14"/>
      <c r="B283" s="259"/>
      <c r="C283" s="260"/>
      <c r="D283" s="250" t="s">
        <v>148</v>
      </c>
      <c r="E283" s="261" t="s">
        <v>1</v>
      </c>
      <c r="F283" s="262" t="s">
        <v>438</v>
      </c>
      <c r="G283" s="260"/>
      <c r="H283" s="263">
        <v>6</v>
      </c>
      <c r="I283" s="264"/>
      <c r="J283" s="260"/>
      <c r="K283" s="260"/>
      <c r="L283" s="265"/>
      <c r="M283" s="266"/>
      <c r="N283" s="267"/>
      <c r="O283" s="267"/>
      <c r="P283" s="267"/>
      <c r="Q283" s="267"/>
      <c r="R283" s="267"/>
      <c r="S283" s="267"/>
      <c r="T283" s="268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9" t="s">
        <v>148</v>
      </c>
      <c r="AU283" s="269" t="s">
        <v>146</v>
      </c>
      <c r="AV283" s="14" t="s">
        <v>146</v>
      </c>
      <c r="AW283" s="14" t="s">
        <v>36</v>
      </c>
      <c r="AX283" s="14" t="s">
        <v>80</v>
      </c>
      <c r="AY283" s="269" t="s">
        <v>138</v>
      </c>
    </row>
    <row r="284" s="13" customFormat="1">
      <c r="A284" s="13"/>
      <c r="B284" s="248"/>
      <c r="C284" s="249"/>
      <c r="D284" s="250" t="s">
        <v>148</v>
      </c>
      <c r="E284" s="251" t="s">
        <v>1</v>
      </c>
      <c r="F284" s="252" t="s">
        <v>214</v>
      </c>
      <c r="G284" s="249"/>
      <c r="H284" s="251" t="s">
        <v>1</v>
      </c>
      <c r="I284" s="253"/>
      <c r="J284" s="249"/>
      <c r="K284" s="249"/>
      <c r="L284" s="254"/>
      <c r="M284" s="255"/>
      <c r="N284" s="256"/>
      <c r="O284" s="256"/>
      <c r="P284" s="256"/>
      <c r="Q284" s="256"/>
      <c r="R284" s="256"/>
      <c r="S284" s="256"/>
      <c r="T284" s="25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8" t="s">
        <v>148</v>
      </c>
      <c r="AU284" s="258" t="s">
        <v>146</v>
      </c>
      <c r="AV284" s="13" t="s">
        <v>88</v>
      </c>
      <c r="AW284" s="13" t="s">
        <v>36</v>
      </c>
      <c r="AX284" s="13" t="s">
        <v>80</v>
      </c>
      <c r="AY284" s="258" t="s">
        <v>138</v>
      </c>
    </row>
    <row r="285" s="14" customFormat="1">
      <c r="A285" s="14"/>
      <c r="B285" s="259"/>
      <c r="C285" s="260"/>
      <c r="D285" s="250" t="s">
        <v>148</v>
      </c>
      <c r="E285" s="261" t="s">
        <v>1</v>
      </c>
      <c r="F285" s="262" t="s">
        <v>439</v>
      </c>
      <c r="G285" s="260"/>
      <c r="H285" s="263">
        <v>3.2999999999999998</v>
      </c>
      <c r="I285" s="264"/>
      <c r="J285" s="260"/>
      <c r="K285" s="260"/>
      <c r="L285" s="265"/>
      <c r="M285" s="266"/>
      <c r="N285" s="267"/>
      <c r="O285" s="267"/>
      <c r="P285" s="267"/>
      <c r="Q285" s="267"/>
      <c r="R285" s="267"/>
      <c r="S285" s="267"/>
      <c r="T285" s="268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9" t="s">
        <v>148</v>
      </c>
      <c r="AU285" s="269" t="s">
        <v>146</v>
      </c>
      <c r="AV285" s="14" t="s">
        <v>146</v>
      </c>
      <c r="AW285" s="14" t="s">
        <v>36</v>
      </c>
      <c r="AX285" s="14" t="s">
        <v>80</v>
      </c>
      <c r="AY285" s="269" t="s">
        <v>138</v>
      </c>
    </row>
    <row r="286" s="15" customFormat="1">
      <c r="A286" s="15"/>
      <c r="B286" s="270"/>
      <c r="C286" s="271"/>
      <c r="D286" s="250" t="s">
        <v>148</v>
      </c>
      <c r="E286" s="272" t="s">
        <v>1</v>
      </c>
      <c r="F286" s="273" t="s">
        <v>152</v>
      </c>
      <c r="G286" s="271"/>
      <c r="H286" s="274">
        <v>9.3000000000000007</v>
      </c>
      <c r="I286" s="275"/>
      <c r="J286" s="271"/>
      <c r="K286" s="271"/>
      <c r="L286" s="276"/>
      <c r="M286" s="277"/>
      <c r="N286" s="278"/>
      <c r="O286" s="278"/>
      <c r="P286" s="278"/>
      <c r="Q286" s="278"/>
      <c r="R286" s="278"/>
      <c r="S286" s="278"/>
      <c r="T286" s="279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80" t="s">
        <v>148</v>
      </c>
      <c r="AU286" s="280" t="s">
        <v>146</v>
      </c>
      <c r="AV286" s="15" t="s">
        <v>145</v>
      </c>
      <c r="AW286" s="15" t="s">
        <v>36</v>
      </c>
      <c r="AX286" s="15" t="s">
        <v>88</v>
      </c>
      <c r="AY286" s="280" t="s">
        <v>138</v>
      </c>
    </row>
    <row r="287" s="2" customFormat="1" ht="21.75" customHeight="1">
      <c r="A287" s="38"/>
      <c r="B287" s="39"/>
      <c r="C287" s="234" t="s">
        <v>349</v>
      </c>
      <c r="D287" s="234" t="s">
        <v>141</v>
      </c>
      <c r="E287" s="235" t="s">
        <v>440</v>
      </c>
      <c r="F287" s="236" t="s">
        <v>441</v>
      </c>
      <c r="G287" s="237" t="s">
        <v>144</v>
      </c>
      <c r="H287" s="238">
        <v>12.5</v>
      </c>
      <c r="I287" s="239"/>
      <c r="J287" s="240">
        <f>ROUND(I287*H287,2)</f>
        <v>0</v>
      </c>
      <c r="K287" s="241"/>
      <c r="L287" s="44"/>
      <c r="M287" s="242" t="s">
        <v>1</v>
      </c>
      <c r="N287" s="243" t="s">
        <v>46</v>
      </c>
      <c r="O287" s="91"/>
      <c r="P287" s="244">
        <f>O287*H287</f>
        <v>0</v>
      </c>
      <c r="Q287" s="244">
        <v>0.0036700000000000001</v>
      </c>
      <c r="R287" s="244">
        <f>Q287*H287</f>
        <v>0.045874999999999999</v>
      </c>
      <c r="S287" s="244">
        <v>0</v>
      </c>
      <c r="T287" s="245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46" t="s">
        <v>145</v>
      </c>
      <c r="AT287" s="246" t="s">
        <v>141</v>
      </c>
      <c r="AU287" s="246" t="s">
        <v>146</v>
      </c>
      <c r="AY287" s="17" t="s">
        <v>138</v>
      </c>
      <c r="BE287" s="247">
        <f>IF(N287="základní",J287,0)</f>
        <v>0</v>
      </c>
      <c r="BF287" s="247">
        <f>IF(N287="snížená",J287,0)</f>
        <v>0</v>
      </c>
      <c r="BG287" s="247">
        <f>IF(N287="zákl. přenesená",J287,0)</f>
        <v>0</v>
      </c>
      <c r="BH287" s="247">
        <f>IF(N287="sníž. přenesená",J287,0)</f>
        <v>0</v>
      </c>
      <c r="BI287" s="247">
        <f>IF(N287="nulová",J287,0)</f>
        <v>0</v>
      </c>
      <c r="BJ287" s="17" t="s">
        <v>146</v>
      </c>
      <c r="BK287" s="247">
        <f>ROUND(I287*H287,2)</f>
        <v>0</v>
      </c>
      <c r="BL287" s="17" t="s">
        <v>145</v>
      </c>
      <c r="BM287" s="246" t="s">
        <v>442</v>
      </c>
    </row>
    <row r="288" s="14" customFormat="1">
      <c r="A288" s="14"/>
      <c r="B288" s="259"/>
      <c r="C288" s="260"/>
      <c r="D288" s="250" t="s">
        <v>148</v>
      </c>
      <c r="E288" s="261" t="s">
        <v>1</v>
      </c>
      <c r="F288" s="262" t="s">
        <v>188</v>
      </c>
      <c r="G288" s="260"/>
      <c r="H288" s="263">
        <v>12.5</v>
      </c>
      <c r="I288" s="264"/>
      <c r="J288" s="260"/>
      <c r="K288" s="260"/>
      <c r="L288" s="265"/>
      <c r="M288" s="266"/>
      <c r="N288" s="267"/>
      <c r="O288" s="267"/>
      <c r="P288" s="267"/>
      <c r="Q288" s="267"/>
      <c r="R288" s="267"/>
      <c r="S288" s="267"/>
      <c r="T288" s="26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9" t="s">
        <v>148</v>
      </c>
      <c r="AU288" s="269" t="s">
        <v>146</v>
      </c>
      <c r="AV288" s="14" t="s">
        <v>146</v>
      </c>
      <c r="AW288" s="14" t="s">
        <v>36</v>
      </c>
      <c r="AX288" s="14" t="s">
        <v>80</v>
      </c>
      <c r="AY288" s="269" t="s">
        <v>138</v>
      </c>
    </row>
    <row r="289" s="15" customFormat="1">
      <c r="A289" s="15"/>
      <c r="B289" s="270"/>
      <c r="C289" s="271"/>
      <c r="D289" s="250" t="s">
        <v>148</v>
      </c>
      <c r="E289" s="272" t="s">
        <v>1</v>
      </c>
      <c r="F289" s="273" t="s">
        <v>152</v>
      </c>
      <c r="G289" s="271"/>
      <c r="H289" s="274">
        <v>12.5</v>
      </c>
      <c r="I289" s="275"/>
      <c r="J289" s="271"/>
      <c r="K289" s="271"/>
      <c r="L289" s="276"/>
      <c r="M289" s="277"/>
      <c r="N289" s="278"/>
      <c r="O289" s="278"/>
      <c r="P289" s="278"/>
      <c r="Q289" s="278"/>
      <c r="R289" s="278"/>
      <c r="S289" s="278"/>
      <c r="T289" s="279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80" t="s">
        <v>148</v>
      </c>
      <c r="AU289" s="280" t="s">
        <v>146</v>
      </c>
      <c r="AV289" s="15" t="s">
        <v>145</v>
      </c>
      <c r="AW289" s="15" t="s">
        <v>36</v>
      </c>
      <c r="AX289" s="15" t="s">
        <v>88</v>
      </c>
      <c r="AY289" s="280" t="s">
        <v>138</v>
      </c>
    </row>
    <row r="290" s="2" customFormat="1" ht="21.75" customHeight="1">
      <c r="A290" s="38"/>
      <c r="B290" s="39"/>
      <c r="C290" s="282" t="s">
        <v>443</v>
      </c>
      <c r="D290" s="282" t="s">
        <v>298</v>
      </c>
      <c r="E290" s="283" t="s">
        <v>444</v>
      </c>
      <c r="F290" s="284" t="s">
        <v>445</v>
      </c>
      <c r="G290" s="285" t="s">
        <v>144</v>
      </c>
      <c r="H290" s="286">
        <v>15</v>
      </c>
      <c r="I290" s="287"/>
      <c r="J290" s="288">
        <f>ROUND(I290*H290,2)</f>
        <v>0</v>
      </c>
      <c r="K290" s="289"/>
      <c r="L290" s="290"/>
      <c r="M290" s="291" t="s">
        <v>1</v>
      </c>
      <c r="N290" s="292" t="s">
        <v>46</v>
      </c>
      <c r="O290" s="91"/>
      <c r="P290" s="244">
        <f>O290*H290</f>
        <v>0</v>
      </c>
      <c r="Q290" s="244">
        <v>0.017999999999999999</v>
      </c>
      <c r="R290" s="244">
        <f>Q290*H290</f>
        <v>0.26999999999999996</v>
      </c>
      <c r="S290" s="244">
        <v>0</v>
      </c>
      <c r="T290" s="245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46" t="s">
        <v>181</v>
      </c>
      <c r="AT290" s="246" t="s">
        <v>298</v>
      </c>
      <c r="AU290" s="246" t="s">
        <v>146</v>
      </c>
      <c r="AY290" s="17" t="s">
        <v>138</v>
      </c>
      <c r="BE290" s="247">
        <f>IF(N290="základní",J290,0)</f>
        <v>0</v>
      </c>
      <c r="BF290" s="247">
        <f>IF(N290="snížená",J290,0)</f>
        <v>0</v>
      </c>
      <c r="BG290" s="247">
        <f>IF(N290="zákl. přenesená",J290,0)</f>
        <v>0</v>
      </c>
      <c r="BH290" s="247">
        <f>IF(N290="sníž. přenesená",J290,0)</f>
        <v>0</v>
      </c>
      <c r="BI290" s="247">
        <f>IF(N290="nulová",J290,0)</f>
        <v>0</v>
      </c>
      <c r="BJ290" s="17" t="s">
        <v>146</v>
      </c>
      <c r="BK290" s="247">
        <f>ROUND(I290*H290,2)</f>
        <v>0</v>
      </c>
      <c r="BL290" s="17" t="s">
        <v>145</v>
      </c>
      <c r="BM290" s="246" t="s">
        <v>446</v>
      </c>
    </row>
    <row r="291" s="2" customFormat="1" ht="16.5" customHeight="1">
      <c r="A291" s="38"/>
      <c r="B291" s="39"/>
      <c r="C291" s="234" t="s">
        <v>354</v>
      </c>
      <c r="D291" s="234" t="s">
        <v>141</v>
      </c>
      <c r="E291" s="235" t="s">
        <v>447</v>
      </c>
      <c r="F291" s="236" t="s">
        <v>448</v>
      </c>
      <c r="G291" s="237" t="s">
        <v>144</v>
      </c>
      <c r="H291" s="238">
        <v>12.5</v>
      </c>
      <c r="I291" s="239"/>
      <c r="J291" s="240">
        <f>ROUND(I291*H291,2)</f>
        <v>0</v>
      </c>
      <c r="K291" s="241"/>
      <c r="L291" s="44"/>
      <c r="M291" s="242" t="s">
        <v>1</v>
      </c>
      <c r="N291" s="243" t="s">
        <v>46</v>
      </c>
      <c r="O291" s="91"/>
      <c r="P291" s="244">
        <f>O291*H291</f>
        <v>0</v>
      </c>
      <c r="Q291" s="244">
        <v>0.00029999999999999997</v>
      </c>
      <c r="R291" s="244">
        <f>Q291*H291</f>
        <v>0.0037499999999999999</v>
      </c>
      <c r="S291" s="244">
        <v>0</v>
      </c>
      <c r="T291" s="245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46" t="s">
        <v>145</v>
      </c>
      <c r="AT291" s="246" t="s">
        <v>141</v>
      </c>
      <c r="AU291" s="246" t="s">
        <v>146</v>
      </c>
      <c r="AY291" s="17" t="s">
        <v>138</v>
      </c>
      <c r="BE291" s="247">
        <f>IF(N291="základní",J291,0)</f>
        <v>0</v>
      </c>
      <c r="BF291" s="247">
        <f>IF(N291="snížená",J291,0)</f>
        <v>0</v>
      </c>
      <c r="BG291" s="247">
        <f>IF(N291="zákl. přenesená",J291,0)</f>
        <v>0</v>
      </c>
      <c r="BH291" s="247">
        <f>IF(N291="sníž. přenesená",J291,0)</f>
        <v>0</v>
      </c>
      <c r="BI291" s="247">
        <f>IF(N291="nulová",J291,0)</f>
        <v>0</v>
      </c>
      <c r="BJ291" s="17" t="s">
        <v>146</v>
      </c>
      <c r="BK291" s="247">
        <f>ROUND(I291*H291,2)</f>
        <v>0</v>
      </c>
      <c r="BL291" s="17" t="s">
        <v>145</v>
      </c>
      <c r="BM291" s="246" t="s">
        <v>449</v>
      </c>
    </row>
    <row r="292" s="2" customFormat="1" ht="16.5" customHeight="1">
      <c r="A292" s="38"/>
      <c r="B292" s="39"/>
      <c r="C292" s="234" t="s">
        <v>358</v>
      </c>
      <c r="D292" s="234" t="s">
        <v>141</v>
      </c>
      <c r="E292" s="235" t="s">
        <v>450</v>
      </c>
      <c r="F292" s="236" t="s">
        <v>451</v>
      </c>
      <c r="G292" s="237" t="s">
        <v>159</v>
      </c>
      <c r="H292" s="238">
        <v>13.5</v>
      </c>
      <c r="I292" s="239"/>
      <c r="J292" s="240">
        <f>ROUND(I292*H292,2)</f>
        <v>0</v>
      </c>
      <c r="K292" s="241"/>
      <c r="L292" s="44"/>
      <c r="M292" s="242" t="s">
        <v>1</v>
      </c>
      <c r="N292" s="243" t="s">
        <v>46</v>
      </c>
      <c r="O292" s="91"/>
      <c r="P292" s="244">
        <f>O292*H292</f>
        <v>0</v>
      </c>
      <c r="Q292" s="244">
        <v>3.0000000000000001E-05</v>
      </c>
      <c r="R292" s="244">
        <f>Q292*H292</f>
        <v>0.00040500000000000003</v>
      </c>
      <c r="S292" s="244">
        <v>0</v>
      </c>
      <c r="T292" s="245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46" t="s">
        <v>145</v>
      </c>
      <c r="AT292" s="246" t="s">
        <v>141</v>
      </c>
      <c r="AU292" s="246" t="s">
        <v>146</v>
      </c>
      <c r="AY292" s="17" t="s">
        <v>138</v>
      </c>
      <c r="BE292" s="247">
        <f>IF(N292="základní",J292,0)</f>
        <v>0</v>
      </c>
      <c r="BF292" s="247">
        <f>IF(N292="snížená",J292,0)</f>
        <v>0</v>
      </c>
      <c r="BG292" s="247">
        <f>IF(N292="zákl. přenesená",J292,0)</f>
        <v>0</v>
      </c>
      <c r="BH292" s="247">
        <f>IF(N292="sníž. přenesená",J292,0)</f>
        <v>0</v>
      </c>
      <c r="BI292" s="247">
        <f>IF(N292="nulová",J292,0)</f>
        <v>0</v>
      </c>
      <c r="BJ292" s="17" t="s">
        <v>146</v>
      </c>
      <c r="BK292" s="247">
        <f>ROUND(I292*H292,2)</f>
        <v>0</v>
      </c>
      <c r="BL292" s="17" t="s">
        <v>145</v>
      </c>
      <c r="BM292" s="246" t="s">
        <v>452</v>
      </c>
    </row>
    <row r="293" s="2" customFormat="1" ht="21.75" customHeight="1">
      <c r="A293" s="38"/>
      <c r="B293" s="39"/>
      <c r="C293" s="234" t="s">
        <v>361</v>
      </c>
      <c r="D293" s="234" t="s">
        <v>141</v>
      </c>
      <c r="E293" s="235" t="s">
        <v>453</v>
      </c>
      <c r="F293" s="236" t="s">
        <v>454</v>
      </c>
      <c r="G293" s="237" t="s">
        <v>144</v>
      </c>
      <c r="H293" s="238">
        <v>12.5</v>
      </c>
      <c r="I293" s="239"/>
      <c r="J293" s="240">
        <f>ROUND(I293*H293,2)</f>
        <v>0</v>
      </c>
      <c r="K293" s="241"/>
      <c r="L293" s="44"/>
      <c r="M293" s="242" t="s">
        <v>1</v>
      </c>
      <c r="N293" s="243" t="s">
        <v>46</v>
      </c>
      <c r="O293" s="91"/>
      <c r="P293" s="244">
        <f>O293*H293</f>
        <v>0</v>
      </c>
      <c r="Q293" s="244">
        <v>0.0071500000000000001</v>
      </c>
      <c r="R293" s="244">
        <f>Q293*H293</f>
        <v>0.089374999999999996</v>
      </c>
      <c r="S293" s="244">
        <v>0</v>
      </c>
      <c r="T293" s="245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46" t="s">
        <v>145</v>
      </c>
      <c r="AT293" s="246" t="s">
        <v>141</v>
      </c>
      <c r="AU293" s="246" t="s">
        <v>146</v>
      </c>
      <c r="AY293" s="17" t="s">
        <v>138</v>
      </c>
      <c r="BE293" s="247">
        <f>IF(N293="základní",J293,0)</f>
        <v>0</v>
      </c>
      <c r="BF293" s="247">
        <f>IF(N293="snížená",J293,0)</f>
        <v>0</v>
      </c>
      <c r="BG293" s="247">
        <f>IF(N293="zákl. přenesená",J293,0)</f>
        <v>0</v>
      </c>
      <c r="BH293" s="247">
        <f>IF(N293="sníž. přenesená",J293,0)</f>
        <v>0</v>
      </c>
      <c r="BI293" s="247">
        <f>IF(N293="nulová",J293,0)</f>
        <v>0</v>
      </c>
      <c r="BJ293" s="17" t="s">
        <v>146</v>
      </c>
      <c r="BK293" s="247">
        <f>ROUND(I293*H293,2)</f>
        <v>0</v>
      </c>
      <c r="BL293" s="17" t="s">
        <v>145</v>
      </c>
      <c r="BM293" s="246" t="s">
        <v>455</v>
      </c>
    </row>
    <row r="294" s="2" customFormat="1" ht="21.75" customHeight="1">
      <c r="A294" s="38"/>
      <c r="B294" s="39"/>
      <c r="C294" s="234" t="s">
        <v>364</v>
      </c>
      <c r="D294" s="234" t="s">
        <v>141</v>
      </c>
      <c r="E294" s="235" t="s">
        <v>456</v>
      </c>
      <c r="F294" s="236" t="s">
        <v>457</v>
      </c>
      <c r="G294" s="237" t="s">
        <v>283</v>
      </c>
      <c r="H294" s="281"/>
      <c r="I294" s="239"/>
      <c r="J294" s="240">
        <f>ROUND(I294*H294,2)</f>
        <v>0</v>
      </c>
      <c r="K294" s="241"/>
      <c r="L294" s="44"/>
      <c r="M294" s="242" t="s">
        <v>1</v>
      </c>
      <c r="N294" s="243" t="s">
        <v>46</v>
      </c>
      <c r="O294" s="91"/>
      <c r="P294" s="244">
        <f>O294*H294</f>
        <v>0</v>
      </c>
      <c r="Q294" s="244">
        <v>0</v>
      </c>
      <c r="R294" s="244">
        <f>Q294*H294</f>
        <v>0</v>
      </c>
      <c r="S294" s="244">
        <v>0</v>
      </c>
      <c r="T294" s="245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46" t="s">
        <v>145</v>
      </c>
      <c r="AT294" s="246" t="s">
        <v>141</v>
      </c>
      <c r="AU294" s="246" t="s">
        <v>146</v>
      </c>
      <c r="AY294" s="17" t="s">
        <v>138</v>
      </c>
      <c r="BE294" s="247">
        <f>IF(N294="základní",J294,0)</f>
        <v>0</v>
      </c>
      <c r="BF294" s="247">
        <f>IF(N294="snížená",J294,0)</f>
        <v>0</v>
      </c>
      <c r="BG294" s="247">
        <f>IF(N294="zákl. přenesená",J294,0)</f>
        <v>0</v>
      </c>
      <c r="BH294" s="247">
        <f>IF(N294="sníž. přenesená",J294,0)</f>
        <v>0</v>
      </c>
      <c r="BI294" s="247">
        <f>IF(N294="nulová",J294,0)</f>
        <v>0</v>
      </c>
      <c r="BJ294" s="17" t="s">
        <v>146</v>
      </c>
      <c r="BK294" s="247">
        <f>ROUND(I294*H294,2)</f>
        <v>0</v>
      </c>
      <c r="BL294" s="17" t="s">
        <v>145</v>
      </c>
      <c r="BM294" s="246" t="s">
        <v>458</v>
      </c>
    </row>
    <row r="295" s="12" customFormat="1" ht="22.8" customHeight="1">
      <c r="A295" s="12"/>
      <c r="B295" s="219"/>
      <c r="C295" s="220"/>
      <c r="D295" s="221" t="s">
        <v>79</v>
      </c>
      <c r="E295" s="232" t="s">
        <v>459</v>
      </c>
      <c r="F295" s="232" t="s">
        <v>460</v>
      </c>
      <c r="G295" s="220"/>
      <c r="H295" s="220"/>
      <c r="I295" s="223"/>
      <c r="J295" s="233">
        <f>BK295</f>
        <v>0</v>
      </c>
      <c r="K295" s="220"/>
      <c r="L295" s="224"/>
      <c r="M295" s="225"/>
      <c r="N295" s="226"/>
      <c r="O295" s="226"/>
      <c r="P295" s="227">
        <f>SUM(P296:P298)</f>
        <v>0</v>
      </c>
      <c r="Q295" s="226"/>
      <c r="R295" s="227">
        <f>SUM(R296:R298)</f>
        <v>0</v>
      </c>
      <c r="S295" s="226"/>
      <c r="T295" s="228">
        <f>SUM(T296:T298)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29" t="s">
        <v>146</v>
      </c>
      <c r="AT295" s="230" t="s">
        <v>79</v>
      </c>
      <c r="AU295" s="230" t="s">
        <v>88</v>
      </c>
      <c r="AY295" s="229" t="s">
        <v>138</v>
      </c>
      <c r="BK295" s="231">
        <f>SUM(BK296:BK298)</f>
        <v>0</v>
      </c>
    </row>
    <row r="296" s="2" customFormat="1" ht="16.5" customHeight="1">
      <c r="A296" s="38"/>
      <c r="B296" s="39"/>
      <c r="C296" s="234" t="s">
        <v>367</v>
      </c>
      <c r="D296" s="234" t="s">
        <v>141</v>
      </c>
      <c r="E296" s="235" t="s">
        <v>461</v>
      </c>
      <c r="F296" s="236" t="s">
        <v>462</v>
      </c>
      <c r="G296" s="237" t="s">
        <v>159</v>
      </c>
      <c r="H296" s="238">
        <v>1.2</v>
      </c>
      <c r="I296" s="239"/>
      <c r="J296" s="240">
        <f>ROUND(I296*H296,2)</f>
        <v>0</v>
      </c>
      <c r="K296" s="241"/>
      <c r="L296" s="44"/>
      <c r="M296" s="242" t="s">
        <v>1</v>
      </c>
      <c r="N296" s="243" t="s">
        <v>46</v>
      </c>
      <c r="O296" s="91"/>
      <c r="P296" s="244">
        <f>O296*H296</f>
        <v>0</v>
      </c>
      <c r="Q296" s="244">
        <v>0</v>
      </c>
      <c r="R296" s="244">
        <f>Q296*H296</f>
        <v>0</v>
      </c>
      <c r="S296" s="244">
        <v>0</v>
      </c>
      <c r="T296" s="245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46" t="s">
        <v>145</v>
      </c>
      <c r="AT296" s="246" t="s">
        <v>141</v>
      </c>
      <c r="AU296" s="246" t="s">
        <v>146</v>
      </c>
      <c r="AY296" s="17" t="s">
        <v>138</v>
      </c>
      <c r="BE296" s="247">
        <f>IF(N296="základní",J296,0)</f>
        <v>0</v>
      </c>
      <c r="BF296" s="247">
        <f>IF(N296="snížená",J296,0)</f>
        <v>0</v>
      </c>
      <c r="BG296" s="247">
        <f>IF(N296="zákl. přenesená",J296,0)</f>
        <v>0</v>
      </c>
      <c r="BH296" s="247">
        <f>IF(N296="sníž. přenesená",J296,0)</f>
        <v>0</v>
      </c>
      <c r="BI296" s="247">
        <f>IF(N296="nulová",J296,0)</f>
        <v>0</v>
      </c>
      <c r="BJ296" s="17" t="s">
        <v>146</v>
      </c>
      <c r="BK296" s="247">
        <f>ROUND(I296*H296,2)</f>
        <v>0</v>
      </c>
      <c r="BL296" s="17" t="s">
        <v>145</v>
      </c>
      <c r="BM296" s="246" t="s">
        <v>463</v>
      </c>
    </row>
    <row r="297" s="2" customFormat="1" ht="16.5" customHeight="1">
      <c r="A297" s="38"/>
      <c r="B297" s="39"/>
      <c r="C297" s="282" t="s">
        <v>372</v>
      </c>
      <c r="D297" s="282" t="s">
        <v>298</v>
      </c>
      <c r="E297" s="283" t="s">
        <v>464</v>
      </c>
      <c r="F297" s="284" t="s">
        <v>465</v>
      </c>
      <c r="G297" s="285" t="s">
        <v>159</v>
      </c>
      <c r="H297" s="286">
        <v>1.2</v>
      </c>
      <c r="I297" s="287"/>
      <c r="J297" s="288">
        <f>ROUND(I297*H297,2)</f>
        <v>0</v>
      </c>
      <c r="K297" s="289"/>
      <c r="L297" s="290"/>
      <c r="M297" s="291" t="s">
        <v>1</v>
      </c>
      <c r="N297" s="292" t="s">
        <v>46</v>
      </c>
      <c r="O297" s="91"/>
      <c r="P297" s="244">
        <f>O297*H297</f>
        <v>0</v>
      </c>
      <c r="Q297" s="244">
        <v>0</v>
      </c>
      <c r="R297" s="244">
        <f>Q297*H297</f>
        <v>0</v>
      </c>
      <c r="S297" s="244">
        <v>0</v>
      </c>
      <c r="T297" s="245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46" t="s">
        <v>181</v>
      </c>
      <c r="AT297" s="246" t="s">
        <v>298</v>
      </c>
      <c r="AU297" s="246" t="s">
        <v>146</v>
      </c>
      <c r="AY297" s="17" t="s">
        <v>138</v>
      </c>
      <c r="BE297" s="247">
        <f>IF(N297="základní",J297,0)</f>
        <v>0</v>
      </c>
      <c r="BF297" s="247">
        <f>IF(N297="snížená",J297,0)</f>
        <v>0</v>
      </c>
      <c r="BG297" s="247">
        <f>IF(N297="zákl. přenesená",J297,0)</f>
        <v>0</v>
      </c>
      <c r="BH297" s="247">
        <f>IF(N297="sníž. přenesená",J297,0)</f>
        <v>0</v>
      </c>
      <c r="BI297" s="247">
        <f>IF(N297="nulová",J297,0)</f>
        <v>0</v>
      </c>
      <c r="BJ297" s="17" t="s">
        <v>146</v>
      </c>
      <c r="BK297" s="247">
        <f>ROUND(I297*H297,2)</f>
        <v>0</v>
      </c>
      <c r="BL297" s="17" t="s">
        <v>145</v>
      </c>
      <c r="BM297" s="246" t="s">
        <v>466</v>
      </c>
    </row>
    <row r="298" s="2" customFormat="1" ht="21.75" customHeight="1">
      <c r="A298" s="38"/>
      <c r="B298" s="39"/>
      <c r="C298" s="234" t="s">
        <v>377</v>
      </c>
      <c r="D298" s="234" t="s">
        <v>141</v>
      </c>
      <c r="E298" s="235" t="s">
        <v>467</v>
      </c>
      <c r="F298" s="236" t="s">
        <v>468</v>
      </c>
      <c r="G298" s="237" t="s">
        <v>283</v>
      </c>
      <c r="H298" s="281"/>
      <c r="I298" s="239"/>
      <c r="J298" s="240">
        <f>ROUND(I298*H298,2)</f>
        <v>0</v>
      </c>
      <c r="K298" s="241"/>
      <c r="L298" s="44"/>
      <c r="M298" s="242" t="s">
        <v>1</v>
      </c>
      <c r="N298" s="243" t="s">
        <v>46</v>
      </c>
      <c r="O298" s="91"/>
      <c r="P298" s="244">
        <f>O298*H298</f>
        <v>0</v>
      </c>
      <c r="Q298" s="244">
        <v>0</v>
      </c>
      <c r="R298" s="244">
        <f>Q298*H298</f>
        <v>0</v>
      </c>
      <c r="S298" s="244">
        <v>0</v>
      </c>
      <c r="T298" s="245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46" t="s">
        <v>145</v>
      </c>
      <c r="AT298" s="246" t="s">
        <v>141</v>
      </c>
      <c r="AU298" s="246" t="s">
        <v>146</v>
      </c>
      <c r="AY298" s="17" t="s">
        <v>138</v>
      </c>
      <c r="BE298" s="247">
        <f>IF(N298="základní",J298,0)</f>
        <v>0</v>
      </c>
      <c r="BF298" s="247">
        <f>IF(N298="snížená",J298,0)</f>
        <v>0</v>
      </c>
      <c r="BG298" s="247">
        <f>IF(N298="zákl. přenesená",J298,0)</f>
        <v>0</v>
      </c>
      <c r="BH298" s="247">
        <f>IF(N298="sníž. přenesená",J298,0)</f>
        <v>0</v>
      </c>
      <c r="BI298" s="247">
        <f>IF(N298="nulová",J298,0)</f>
        <v>0</v>
      </c>
      <c r="BJ298" s="17" t="s">
        <v>146</v>
      </c>
      <c r="BK298" s="247">
        <f>ROUND(I298*H298,2)</f>
        <v>0</v>
      </c>
      <c r="BL298" s="17" t="s">
        <v>145</v>
      </c>
      <c r="BM298" s="246" t="s">
        <v>469</v>
      </c>
    </row>
    <row r="299" s="12" customFormat="1" ht="22.8" customHeight="1">
      <c r="A299" s="12"/>
      <c r="B299" s="219"/>
      <c r="C299" s="220"/>
      <c r="D299" s="221" t="s">
        <v>79</v>
      </c>
      <c r="E299" s="232" t="s">
        <v>470</v>
      </c>
      <c r="F299" s="232" t="s">
        <v>471</v>
      </c>
      <c r="G299" s="220"/>
      <c r="H299" s="220"/>
      <c r="I299" s="223"/>
      <c r="J299" s="233">
        <f>BK299</f>
        <v>0</v>
      </c>
      <c r="K299" s="220"/>
      <c r="L299" s="224"/>
      <c r="M299" s="225"/>
      <c r="N299" s="226"/>
      <c r="O299" s="226"/>
      <c r="P299" s="227">
        <f>SUM(P300:P309)</f>
        <v>0</v>
      </c>
      <c r="Q299" s="226"/>
      <c r="R299" s="227">
        <f>SUM(R300:R309)</f>
        <v>0.38186499999999995</v>
      </c>
      <c r="S299" s="226"/>
      <c r="T299" s="228">
        <f>SUM(T300:T309)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29" t="s">
        <v>146</v>
      </c>
      <c r="AT299" s="230" t="s">
        <v>79</v>
      </c>
      <c r="AU299" s="230" t="s">
        <v>88</v>
      </c>
      <c r="AY299" s="229" t="s">
        <v>138</v>
      </c>
      <c r="BK299" s="231">
        <f>SUM(BK300:BK309)</f>
        <v>0</v>
      </c>
    </row>
    <row r="300" s="2" customFormat="1" ht="21.75" customHeight="1">
      <c r="A300" s="38"/>
      <c r="B300" s="39"/>
      <c r="C300" s="234" t="s">
        <v>381</v>
      </c>
      <c r="D300" s="234" t="s">
        <v>141</v>
      </c>
      <c r="E300" s="235" t="s">
        <v>472</v>
      </c>
      <c r="F300" s="236" t="s">
        <v>473</v>
      </c>
      <c r="G300" s="237" t="s">
        <v>144</v>
      </c>
      <c r="H300" s="238">
        <v>22.055</v>
      </c>
      <c r="I300" s="239"/>
      <c r="J300" s="240">
        <f>ROUND(I300*H300,2)</f>
        <v>0</v>
      </c>
      <c r="K300" s="241"/>
      <c r="L300" s="44"/>
      <c r="M300" s="242" t="s">
        <v>1</v>
      </c>
      <c r="N300" s="243" t="s">
        <v>46</v>
      </c>
      <c r="O300" s="91"/>
      <c r="P300" s="244">
        <f>O300*H300</f>
        <v>0</v>
      </c>
      <c r="Q300" s="244">
        <v>0.0030000000000000001</v>
      </c>
      <c r="R300" s="244">
        <f>Q300*H300</f>
        <v>0.066165000000000002</v>
      </c>
      <c r="S300" s="244">
        <v>0</v>
      </c>
      <c r="T300" s="245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46" t="s">
        <v>145</v>
      </c>
      <c r="AT300" s="246" t="s">
        <v>141</v>
      </c>
      <c r="AU300" s="246" t="s">
        <v>146</v>
      </c>
      <c r="AY300" s="17" t="s">
        <v>138</v>
      </c>
      <c r="BE300" s="247">
        <f>IF(N300="základní",J300,0)</f>
        <v>0</v>
      </c>
      <c r="BF300" s="247">
        <f>IF(N300="snížená",J300,0)</f>
        <v>0</v>
      </c>
      <c r="BG300" s="247">
        <f>IF(N300="zákl. přenesená",J300,0)</f>
        <v>0</v>
      </c>
      <c r="BH300" s="247">
        <f>IF(N300="sníž. přenesená",J300,0)</f>
        <v>0</v>
      </c>
      <c r="BI300" s="247">
        <f>IF(N300="nulová",J300,0)</f>
        <v>0</v>
      </c>
      <c r="BJ300" s="17" t="s">
        <v>146</v>
      </c>
      <c r="BK300" s="247">
        <f>ROUND(I300*H300,2)</f>
        <v>0</v>
      </c>
      <c r="BL300" s="17" t="s">
        <v>145</v>
      </c>
      <c r="BM300" s="246" t="s">
        <v>474</v>
      </c>
    </row>
    <row r="301" s="13" customFormat="1">
      <c r="A301" s="13"/>
      <c r="B301" s="248"/>
      <c r="C301" s="249"/>
      <c r="D301" s="250" t="s">
        <v>148</v>
      </c>
      <c r="E301" s="251" t="s">
        <v>1</v>
      </c>
      <c r="F301" s="252" t="s">
        <v>199</v>
      </c>
      <c r="G301" s="249"/>
      <c r="H301" s="251" t="s">
        <v>1</v>
      </c>
      <c r="I301" s="253"/>
      <c r="J301" s="249"/>
      <c r="K301" s="249"/>
      <c r="L301" s="254"/>
      <c r="M301" s="255"/>
      <c r="N301" s="256"/>
      <c r="O301" s="256"/>
      <c r="P301" s="256"/>
      <c r="Q301" s="256"/>
      <c r="R301" s="256"/>
      <c r="S301" s="256"/>
      <c r="T301" s="25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8" t="s">
        <v>148</v>
      </c>
      <c r="AU301" s="258" t="s">
        <v>146</v>
      </c>
      <c r="AV301" s="13" t="s">
        <v>88</v>
      </c>
      <c r="AW301" s="13" t="s">
        <v>36</v>
      </c>
      <c r="AX301" s="13" t="s">
        <v>80</v>
      </c>
      <c r="AY301" s="258" t="s">
        <v>138</v>
      </c>
    </row>
    <row r="302" s="14" customFormat="1">
      <c r="A302" s="14"/>
      <c r="B302" s="259"/>
      <c r="C302" s="260"/>
      <c r="D302" s="250" t="s">
        <v>148</v>
      </c>
      <c r="E302" s="261" t="s">
        <v>1</v>
      </c>
      <c r="F302" s="262" t="s">
        <v>475</v>
      </c>
      <c r="G302" s="260"/>
      <c r="H302" s="263">
        <v>24.254999999999999</v>
      </c>
      <c r="I302" s="264"/>
      <c r="J302" s="260"/>
      <c r="K302" s="260"/>
      <c r="L302" s="265"/>
      <c r="M302" s="266"/>
      <c r="N302" s="267"/>
      <c r="O302" s="267"/>
      <c r="P302" s="267"/>
      <c r="Q302" s="267"/>
      <c r="R302" s="267"/>
      <c r="S302" s="267"/>
      <c r="T302" s="26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9" t="s">
        <v>148</v>
      </c>
      <c r="AU302" s="269" t="s">
        <v>146</v>
      </c>
      <c r="AV302" s="14" t="s">
        <v>146</v>
      </c>
      <c r="AW302" s="14" t="s">
        <v>36</v>
      </c>
      <c r="AX302" s="14" t="s">
        <v>80</v>
      </c>
      <c r="AY302" s="269" t="s">
        <v>138</v>
      </c>
    </row>
    <row r="303" s="14" customFormat="1">
      <c r="A303" s="14"/>
      <c r="B303" s="259"/>
      <c r="C303" s="260"/>
      <c r="D303" s="250" t="s">
        <v>148</v>
      </c>
      <c r="E303" s="261" t="s">
        <v>1</v>
      </c>
      <c r="F303" s="262" t="s">
        <v>201</v>
      </c>
      <c r="G303" s="260"/>
      <c r="H303" s="263">
        <v>-2.2000000000000002</v>
      </c>
      <c r="I303" s="264"/>
      <c r="J303" s="260"/>
      <c r="K303" s="260"/>
      <c r="L303" s="265"/>
      <c r="M303" s="266"/>
      <c r="N303" s="267"/>
      <c r="O303" s="267"/>
      <c r="P303" s="267"/>
      <c r="Q303" s="267"/>
      <c r="R303" s="267"/>
      <c r="S303" s="267"/>
      <c r="T303" s="26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9" t="s">
        <v>148</v>
      </c>
      <c r="AU303" s="269" t="s">
        <v>146</v>
      </c>
      <c r="AV303" s="14" t="s">
        <v>146</v>
      </c>
      <c r="AW303" s="14" t="s">
        <v>36</v>
      </c>
      <c r="AX303" s="14" t="s">
        <v>80</v>
      </c>
      <c r="AY303" s="269" t="s">
        <v>138</v>
      </c>
    </row>
    <row r="304" s="15" customFormat="1">
      <c r="A304" s="15"/>
      <c r="B304" s="270"/>
      <c r="C304" s="271"/>
      <c r="D304" s="250" t="s">
        <v>148</v>
      </c>
      <c r="E304" s="272" t="s">
        <v>1</v>
      </c>
      <c r="F304" s="273" t="s">
        <v>152</v>
      </c>
      <c r="G304" s="271"/>
      <c r="H304" s="274">
        <v>22.055</v>
      </c>
      <c r="I304" s="275"/>
      <c r="J304" s="271"/>
      <c r="K304" s="271"/>
      <c r="L304" s="276"/>
      <c r="M304" s="277"/>
      <c r="N304" s="278"/>
      <c r="O304" s="278"/>
      <c r="P304" s="278"/>
      <c r="Q304" s="278"/>
      <c r="R304" s="278"/>
      <c r="S304" s="278"/>
      <c r="T304" s="279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80" t="s">
        <v>148</v>
      </c>
      <c r="AU304" s="280" t="s">
        <v>146</v>
      </c>
      <c r="AV304" s="15" t="s">
        <v>145</v>
      </c>
      <c r="AW304" s="15" t="s">
        <v>36</v>
      </c>
      <c r="AX304" s="15" t="s">
        <v>88</v>
      </c>
      <c r="AY304" s="280" t="s">
        <v>138</v>
      </c>
    </row>
    <row r="305" s="2" customFormat="1" ht="21.75" customHeight="1">
      <c r="A305" s="38"/>
      <c r="B305" s="39"/>
      <c r="C305" s="282" t="s">
        <v>389</v>
      </c>
      <c r="D305" s="282" t="s">
        <v>298</v>
      </c>
      <c r="E305" s="283" t="s">
        <v>476</v>
      </c>
      <c r="F305" s="284" t="s">
        <v>477</v>
      </c>
      <c r="G305" s="285" t="s">
        <v>144</v>
      </c>
      <c r="H305" s="286">
        <v>26</v>
      </c>
      <c r="I305" s="287"/>
      <c r="J305" s="288">
        <f>ROUND(I305*H305,2)</f>
        <v>0</v>
      </c>
      <c r="K305" s="289"/>
      <c r="L305" s="290"/>
      <c r="M305" s="291" t="s">
        <v>1</v>
      </c>
      <c r="N305" s="292" t="s">
        <v>46</v>
      </c>
      <c r="O305" s="91"/>
      <c r="P305" s="244">
        <f>O305*H305</f>
        <v>0</v>
      </c>
      <c r="Q305" s="244">
        <v>0.0118</v>
      </c>
      <c r="R305" s="244">
        <f>Q305*H305</f>
        <v>0.30680000000000002</v>
      </c>
      <c r="S305" s="244">
        <v>0</v>
      </c>
      <c r="T305" s="245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46" t="s">
        <v>181</v>
      </c>
      <c r="AT305" s="246" t="s">
        <v>298</v>
      </c>
      <c r="AU305" s="246" t="s">
        <v>146</v>
      </c>
      <c r="AY305" s="17" t="s">
        <v>138</v>
      </c>
      <c r="BE305" s="247">
        <f>IF(N305="základní",J305,0)</f>
        <v>0</v>
      </c>
      <c r="BF305" s="247">
        <f>IF(N305="snížená",J305,0)</f>
        <v>0</v>
      </c>
      <c r="BG305" s="247">
        <f>IF(N305="zákl. přenesená",J305,0)</f>
        <v>0</v>
      </c>
      <c r="BH305" s="247">
        <f>IF(N305="sníž. přenesená",J305,0)</f>
        <v>0</v>
      </c>
      <c r="BI305" s="247">
        <f>IF(N305="nulová",J305,0)</f>
        <v>0</v>
      </c>
      <c r="BJ305" s="17" t="s">
        <v>146</v>
      </c>
      <c r="BK305" s="247">
        <f>ROUND(I305*H305,2)</f>
        <v>0</v>
      </c>
      <c r="BL305" s="17" t="s">
        <v>145</v>
      </c>
      <c r="BM305" s="246" t="s">
        <v>478</v>
      </c>
    </row>
    <row r="306" s="2" customFormat="1" ht="16.5" customHeight="1">
      <c r="A306" s="38"/>
      <c r="B306" s="39"/>
      <c r="C306" s="234" t="s">
        <v>479</v>
      </c>
      <c r="D306" s="234" t="s">
        <v>141</v>
      </c>
      <c r="E306" s="235" t="s">
        <v>480</v>
      </c>
      <c r="F306" s="236" t="s">
        <v>481</v>
      </c>
      <c r="G306" s="237" t="s">
        <v>159</v>
      </c>
      <c r="H306" s="238">
        <v>6.5</v>
      </c>
      <c r="I306" s="239"/>
      <c r="J306" s="240">
        <f>ROUND(I306*H306,2)</f>
        <v>0</v>
      </c>
      <c r="K306" s="241"/>
      <c r="L306" s="44"/>
      <c r="M306" s="242" t="s">
        <v>1</v>
      </c>
      <c r="N306" s="243" t="s">
        <v>46</v>
      </c>
      <c r="O306" s="91"/>
      <c r="P306" s="244">
        <f>O306*H306</f>
        <v>0</v>
      </c>
      <c r="Q306" s="244">
        <v>0.00031</v>
      </c>
      <c r="R306" s="244">
        <f>Q306*H306</f>
        <v>0.0020149999999999999</v>
      </c>
      <c r="S306" s="244">
        <v>0</v>
      </c>
      <c r="T306" s="245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46" t="s">
        <v>145</v>
      </c>
      <c r="AT306" s="246" t="s">
        <v>141</v>
      </c>
      <c r="AU306" s="246" t="s">
        <v>146</v>
      </c>
      <c r="AY306" s="17" t="s">
        <v>138</v>
      </c>
      <c r="BE306" s="247">
        <f>IF(N306="základní",J306,0)</f>
        <v>0</v>
      </c>
      <c r="BF306" s="247">
        <f>IF(N306="snížená",J306,0)</f>
        <v>0</v>
      </c>
      <c r="BG306" s="247">
        <f>IF(N306="zákl. přenesená",J306,0)</f>
        <v>0</v>
      </c>
      <c r="BH306" s="247">
        <f>IF(N306="sníž. přenesená",J306,0)</f>
        <v>0</v>
      </c>
      <c r="BI306" s="247">
        <f>IF(N306="nulová",J306,0)</f>
        <v>0</v>
      </c>
      <c r="BJ306" s="17" t="s">
        <v>146</v>
      </c>
      <c r="BK306" s="247">
        <f>ROUND(I306*H306,2)</f>
        <v>0</v>
      </c>
      <c r="BL306" s="17" t="s">
        <v>145</v>
      </c>
      <c r="BM306" s="246" t="s">
        <v>482</v>
      </c>
    </row>
    <row r="307" s="2" customFormat="1" ht="16.5" customHeight="1">
      <c r="A307" s="38"/>
      <c r="B307" s="39"/>
      <c r="C307" s="234" t="s">
        <v>483</v>
      </c>
      <c r="D307" s="234" t="s">
        <v>141</v>
      </c>
      <c r="E307" s="235" t="s">
        <v>484</v>
      </c>
      <c r="F307" s="236" t="s">
        <v>485</v>
      </c>
      <c r="G307" s="237" t="s">
        <v>144</v>
      </c>
      <c r="H307" s="238">
        <v>22.050000000000001</v>
      </c>
      <c r="I307" s="239"/>
      <c r="J307" s="240">
        <f>ROUND(I307*H307,2)</f>
        <v>0</v>
      </c>
      <c r="K307" s="241"/>
      <c r="L307" s="44"/>
      <c r="M307" s="242" t="s">
        <v>1</v>
      </c>
      <c r="N307" s="243" t="s">
        <v>46</v>
      </c>
      <c r="O307" s="91"/>
      <c r="P307" s="244">
        <f>O307*H307</f>
        <v>0</v>
      </c>
      <c r="Q307" s="244">
        <v>0.00029999999999999997</v>
      </c>
      <c r="R307" s="244">
        <f>Q307*H307</f>
        <v>0.0066149999999999994</v>
      </c>
      <c r="S307" s="244">
        <v>0</v>
      </c>
      <c r="T307" s="245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46" t="s">
        <v>145</v>
      </c>
      <c r="AT307" s="246" t="s">
        <v>141</v>
      </c>
      <c r="AU307" s="246" t="s">
        <v>146</v>
      </c>
      <c r="AY307" s="17" t="s">
        <v>138</v>
      </c>
      <c r="BE307" s="247">
        <f>IF(N307="základní",J307,0)</f>
        <v>0</v>
      </c>
      <c r="BF307" s="247">
        <f>IF(N307="snížená",J307,0)</f>
        <v>0</v>
      </c>
      <c r="BG307" s="247">
        <f>IF(N307="zákl. přenesená",J307,0)</f>
        <v>0</v>
      </c>
      <c r="BH307" s="247">
        <f>IF(N307="sníž. přenesená",J307,0)</f>
        <v>0</v>
      </c>
      <c r="BI307" s="247">
        <f>IF(N307="nulová",J307,0)</f>
        <v>0</v>
      </c>
      <c r="BJ307" s="17" t="s">
        <v>146</v>
      </c>
      <c r="BK307" s="247">
        <f>ROUND(I307*H307,2)</f>
        <v>0</v>
      </c>
      <c r="BL307" s="17" t="s">
        <v>145</v>
      </c>
      <c r="BM307" s="246" t="s">
        <v>486</v>
      </c>
    </row>
    <row r="308" s="2" customFormat="1" ht="16.5" customHeight="1">
      <c r="A308" s="38"/>
      <c r="B308" s="39"/>
      <c r="C308" s="234" t="s">
        <v>393</v>
      </c>
      <c r="D308" s="234" t="s">
        <v>141</v>
      </c>
      <c r="E308" s="235" t="s">
        <v>487</v>
      </c>
      <c r="F308" s="236" t="s">
        <v>488</v>
      </c>
      <c r="G308" s="237" t="s">
        <v>159</v>
      </c>
      <c r="H308" s="238">
        <v>9</v>
      </c>
      <c r="I308" s="239"/>
      <c r="J308" s="240">
        <f>ROUND(I308*H308,2)</f>
        <v>0</v>
      </c>
      <c r="K308" s="241"/>
      <c r="L308" s="44"/>
      <c r="M308" s="242" t="s">
        <v>1</v>
      </c>
      <c r="N308" s="243" t="s">
        <v>46</v>
      </c>
      <c r="O308" s="91"/>
      <c r="P308" s="244">
        <f>O308*H308</f>
        <v>0</v>
      </c>
      <c r="Q308" s="244">
        <v>3.0000000000000001E-05</v>
      </c>
      <c r="R308" s="244">
        <f>Q308*H308</f>
        <v>0.00027</v>
      </c>
      <c r="S308" s="244">
        <v>0</v>
      </c>
      <c r="T308" s="245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46" t="s">
        <v>145</v>
      </c>
      <c r="AT308" s="246" t="s">
        <v>141</v>
      </c>
      <c r="AU308" s="246" t="s">
        <v>146</v>
      </c>
      <c r="AY308" s="17" t="s">
        <v>138</v>
      </c>
      <c r="BE308" s="247">
        <f>IF(N308="základní",J308,0)</f>
        <v>0</v>
      </c>
      <c r="BF308" s="247">
        <f>IF(N308="snížená",J308,0)</f>
        <v>0</v>
      </c>
      <c r="BG308" s="247">
        <f>IF(N308="zákl. přenesená",J308,0)</f>
        <v>0</v>
      </c>
      <c r="BH308" s="247">
        <f>IF(N308="sníž. přenesená",J308,0)</f>
        <v>0</v>
      </c>
      <c r="BI308" s="247">
        <f>IF(N308="nulová",J308,0)</f>
        <v>0</v>
      </c>
      <c r="BJ308" s="17" t="s">
        <v>146</v>
      </c>
      <c r="BK308" s="247">
        <f>ROUND(I308*H308,2)</f>
        <v>0</v>
      </c>
      <c r="BL308" s="17" t="s">
        <v>145</v>
      </c>
      <c r="BM308" s="246" t="s">
        <v>489</v>
      </c>
    </row>
    <row r="309" s="2" customFormat="1" ht="21.75" customHeight="1">
      <c r="A309" s="38"/>
      <c r="B309" s="39"/>
      <c r="C309" s="234" t="s">
        <v>397</v>
      </c>
      <c r="D309" s="234" t="s">
        <v>141</v>
      </c>
      <c r="E309" s="235" t="s">
        <v>490</v>
      </c>
      <c r="F309" s="236" t="s">
        <v>491</v>
      </c>
      <c r="G309" s="237" t="s">
        <v>283</v>
      </c>
      <c r="H309" s="281"/>
      <c r="I309" s="239"/>
      <c r="J309" s="240">
        <f>ROUND(I309*H309,2)</f>
        <v>0</v>
      </c>
      <c r="K309" s="241"/>
      <c r="L309" s="44"/>
      <c r="M309" s="242" t="s">
        <v>1</v>
      </c>
      <c r="N309" s="243" t="s">
        <v>46</v>
      </c>
      <c r="O309" s="91"/>
      <c r="P309" s="244">
        <f>O309*H309</f>
        <v>0</v>
      </c>
      <c r="Q309" s="244">
        <v>0</v>
      </c>
      <c r="R309" s="244">
        <f>Q309*H309</f>
        <v>0</v>
      </c>
      <c r="S309" s="244">
        <v>0</v>
      </c>
      <c r="T309" s="245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46" t="s">
        <v>145</v>
      </c>
      <c r="AT309" s="246" t="s">
        <v>141</v>
      </c>
      <c r="AU309" s="246" t="s">
        <v>146</v>
      </c>
      <c r="AY309" s="17" t="s">
        <v>138</v>
      </c>
      <c r="BE309" s="247">
        <f>IF(N309="základní",J309,0)</f>
        <v>0</v>
      </c>
      <c r="BF309" s="247">
        <f>IF(N309="snížená",J309,0)</f>
        <v>0</v>
      </c>
      <c r="BG309" s="247">
        <f>IF(N309="zákl. přenesená",J309,0)</f>
        <v>0</v>
      </c>
      <c r="BH309" s="247">
        <f>IF(N309="sníž. přenesená",J309,0)</f>
        <v>0</v>
      </c>
      <c r="BI309" s="247">
        <f>IF(N309="nulová",J309,0)</f>
        <v>0</v>
      </c>
      <c r="BJ309" s="17" t="s">
        <v>146</v>
      </c>
      <c r="BK309" s="247">
        <f>ROUND(I309*H309,2)</f>
        <v>0</v>
      </c>
      <c r="BL309" s="17" t="s">
        <v>145</v>
      </c>
      <c r="BM309" s="246" t="s">
        <v>492</v>
      </c>
    </row>
    <row r="310" s="12" customFormat="1" ht="22.8" customHeight="1">
      <c r="A310" s="12"/>
      <c r="B310" s="219"/>
      <c r="C310" s="220"/>
      <c r="D310" s="221" t="s">
        <v>79</v>
      </c>
      <c r="E310" s="232" t="s">
        <v>493</v>
      </c>
      <c r="F310" s="232" t="s">
        <v>494</v>
      </c>
      <c r="G310" s="220"/>
      <c r="H310" s="220"/>
      <c r="I310" s="223"/>
      <c r="J310" s="233">
        <f>BK310</f>
        <v>0</v>
      </c>
      <c r="K310" s="220"/>
      <c r="L310" s="224"/>
      <c r="M310" s="225"/>
      <c r="N310" s="226"/>
      <c r="O310" s="226"/>
      <c r="P310" s="227">
        <f>SUM(P311:P312)</f>
        <v>0</v>
      </c>
      <c r="Q310" s="226"/>
      <c r="R310" s="227">
        <f>SUM(R311:R312)</f>
        <v>0.00024000000000000001</v>
      </c>
      <c r="S310" s="226"/>
      <c r="T310" s="228">
        <f>SUM(T311:T312)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29" t="s">
        <v>146</v>
      </c>
      <c r="AT310" s="230" t="s">
        <v>79</v>
      </c>
      <c r="AU310" s="230" t="s">
        <v>88</v>
      </c>
      <c r="AY310" s="229" t="s">
        <v>138</v>
      </c>
      <c r="BK310" s="231">
        <f>SUM(BK311:BK312)</f>
        <v>0</v>
      </c>
    </row>
    <row r="311" s="2" customFormat="1" ht="21.75" customHeight="1">
      <c r="A311" s="38"/>
      <c r="B311" s="39"/>
      <c r="C311" s="234" t="s">
        <v>401</v>
      </c>
      <c r="D311" s="234" t="s">
        <v>141</v>
      </c>
      <c r="E311" s="235" t="s">
        <v>495</v>
      </c>
      <c r="F311" s="236" t="s">
        <v>496</v>
      </c>
      <c r="G311" s="237" t="s">
        <v>144</v>
      </c>
      <c r="H311" s="238">
        <v>1.2</v>
      </c>
      <c r="I311" s="239"/>
      <c r="J311" s="240">
        <f>ROUND(I311*H311,2)</f>
        <v>0</v>
      </c>
      <c r="K311" s="241"/>
      <c r="L311" s="44"/>
      <c r="M311" s="242" t="s">
        <v>1</v>
      </c>
      <c r="N311" s="243" t="s">
        <v>46</v>
      </c>
      <c r="O311" s="91"/>
      <c r="P311" s="244">
        <f>O311*H311</f>
        <v>0</v>
      </c>
      <c r="Q311" s="244">
        <v>0.00020000000000000001</v>
      </c>
      <c r="R311" s="244">
        <f>Q311*H311</f>
        <v>0.00024000000000000001</v>
      </c>
      <c r="S311" s="244">
        <v>0</v>
      </c>
      <c r="T311" s="245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46" t="s">
        <v>145</v>
      </c>
      <c r="AT311" s="246" t="s">
        <v>141</v>
      </c>
      <c r="AU311" s="246" t="s">
        <v>146</v>
      </c>
      <c r="AY311" s="17" t="s">
        <v>138</v>
      </c>
      <c r="BE311" s="247">
        <f>IF(N311="základní",J311,0)</f>
        <v>0</v>
      </c>
      <c r="BF311" s="247">
        <f>IF(N311="snížená",J311,0)</f>
        <v>0</v>
      </c>
      <c r="BG311" s="247">
        <f>IF(N311="zákl. přenesená",J311,0)</f>
        <v>0</v>
      </c>
      <c r="BH311" s="247">
        <f>IF(N311="sníž. přenesená",J311,0)</f>
        <v>0</v>
      </c>
      <c r="BI311" s="247">
        <f>IF(N311="nulová",J311,0)</f>
        <v>0</v>
      </c>
      <c r="BJ311" s="17" t="s">
        <v>146</v>
      </c>
      <c r="BK311" s="247">
        <f>ROUND(I311*H311,2)</f>
        <v>0</v>
      </c>
      <c r="BL311" s="17" t="s">
        <v>145</v>
      </c>
      <c r="BM311" s="246" t="s">
        <v>497</v>
      </c>
    </row>
    <row r="312" s="2" customFormat="1" ht="16.5" customHeight="1">
      <c r="A312" s="38"/>
      <c r="B312" s="39"/>
      <c r="C312" s="234" t="s">
        <v>498</v>
      </c>
      <c r="D312" s="234" t="s">
        <v>141</v>
      </c>
      <c r="E312" s="235" t="s">
        <v>499</v>
      </c>
      <c r="F312" s="236" t="s">
        <v>500</v>
      </c>
      <c r="G312" s="237" t="s">
        <v>159</v>
      </c>
      <c r="H312" s="238">
        <v>2.5</v>
      </c>
      <c r="I312" s="239"/>
      <c r="J312" s="240">
        <f>ROUND(I312*H312,2)</f>
        <v>0</v>
      </c>
      <c r="K312" s="241"/>
      <c r="L312" s="44"/>
      <c r="M312" s="242" t="s">
        <v>1</v>
      </c>
      <c r="N312" s="243" t="s">
        <v>46</v>
      </c>
      <c r="O312" s="91"/>
      <c r="P312" s="244">
        <f>O312*H312</f>
        <v>0</v>
      </c>
      <c r="Q312" s="244">
        <v>0</v>
      </c>
      <c r="R312" s="244">
        <f>Q312*H312</f>
        <v>0</v>
      </c>
      <c r="S312" s="244">
        <v>0</v>
      </c>
      <c r="T312" s="245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46" t="s">
        <v>145</v>
      </c>
      <c r="AT312" s="246" t="s">
        <v>141</v>
      </c>
      <c r="AU312" s="246" t="s">
        <v>146</v>
      </c>
      <c r="AY312" s="17" t="s">
        <v>138</v>
      </c>
      <c r="BE312" s="247">
        <f>IF(N312="základní",J312,0)</f>
        <v>0</v>
      </c>
      <c r="BF312" s="247">
        <f>IF(N312="snížená",J312,0)</f>
        <v>0</v>
      </c>
      <c r="BG312" s="247">
        <f>IF(N312="zákl. přenesená",J312,0)</f>
        <v>0</v>
      </c>
      <c r="BH312" s="247">
        <f>IF(N312="sníž. přenesená",J312,0)</f>
        <v>0</v>
      </c>
      <c r="BI312" s="247">
        <f>IF(N312="nulová",J312,0)</f>
        <v>0</v>
      </c>
      <c r="BJ312" s="17" t="s">
        <v>146</v>
      </c>
      <c r="BK312" s="247">
        <f>ROUND(I312*H312,2)</f>
        <v>0</v>
      </c>
      <c r="BL312" s="17" t="s">
        <v>145</v>
      </c>
      <c r="BM312" s="246" t="s">
        <v>501</v>
      </c>
    </row>
    <row r="313" s="12" customFormat="1" ht="22.8" customHeight="1">
      <c r="A313" s="12"/>
      <c r="B313" s="219"/>
      <c r="C313" s="220"/>
      <c r="D313" s="221" t="s">
        <v>79</v>
      </c>
      <c r="E313" s="232" t="s">
        <v>502</v>
      </c>
      <c r="F313" s="232" t="s">
        <v>503</v>
      </c>
      <c r="G313" s="220"/>
      <c r="H313" s="220"/>
      <c r="I313" s="223"/>
      <c r="J313" s="233">
        <f>BK313</f>
        <v>0</v>
      </c>
      <c r="K313" s="220"/>
      <c r="L313" s="224"/>
      <c r="M313" s="225"/>
      <c r="N313" s="226"/>
      <c r="O313" s="226"/>
      <c r="P313" s="227">
        <f>SUM(P314:P333)</f>
        <v>0</v>
      </c>
      <c r="Q313" s="226"/>
      <c r="R313" s="227">
        <f>SUM(R314:R333)</f>
        <v>0.10244745</v>
      </c>
      <c r="S313" s="226"/>
      <c r="T313" s="228">
        <f>SUM(T314:T333)</f>
        <v>0.019231470000000001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29" t="s">
        <v>146</v>
      </c>
      <c r="AT313" s="230" t="s">
        <v>79</v>
      </c>
      <c r="AU313" s="230" t="s">
        <v>88</v>
      </c>
      <c r="AY313" s="229" t="s">
        <v>138</v>
      </c>
      <c r="BK313" s="231">
        <f>SUM(BK314:BK333)</f>
        <v>0</v>
      </c>
    </row>
    <row r="314" s="2" customFormat="1" ht="16.5" customHeight="1">
      <c r="A314" s="38"/>
      <c r="B314" s="39"/>
      <c r="C314" s="234" t="s">
        <v>504</v>
      </c>
      <c r="D314" s="234" t="s">
        <v>141</v>
      </c>
      <c r="E314" s="235" t="s">
        <v>505</v>
      </c>
      <c r="F314" s="236" t="s">
        <v>506</v>
      </c>
      <c r="G314" s="237" t="s">
        <v>144</v>
      </c>
      <c r="H314" s="238">
        <v>62.036999999999999</v>
      </c>
      <c r="I314" s="239"/>
      <c r="J314" s="240">
        <f>ROUND(I314*H314,2)</f>
        <v>0</v>
      </c>
      <c r="K314" s="241"/>
      <c r="L314" s="44"/>
      <c r="M314" s="242" t="s">
        <v>1</v>
      </c>
      <c r="N314" s="243" t="s">
        <v>46</v>
      </c>
      <c r="O314" s="91"/>
      <c r="P314" s="244">
        <f>O314*H314</f>
        <v>0</v>
      </c>
      <c r="Q314" s="244">
        <v>0.001</v>
      </c>
      <c r="R314" s="244">
        <f>Q314*H314</f>
        <v>0.062037000000000002</v>
      </c>
      <c r="S314" s="244">
        <v>0.00031</v>
      </c>
      <c r="T314" s="245">
        <f>S314*H314</f>
        <v>0.019231470000000001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46" t="s">
        <v>145</v>
      </c>
      <c r="AT314" s="246" t="s">
        <v>141</v>
      </c>
      <c r="AU314" s="246" t="s">
        <v>146</v>
      </c>
      <c r="AY314" s="17" t="s">
        <v>138</v>
      </c>
      <c r="BE314" s="247">
        <f>IF(N314="základní",J314,0)</f>
        <v>0</v>
      </c>
      <c r="BF314" s="247">
        <f>IF(N314="snížená",J314,0)</f>
        <v>0</v>
      </c>
      <c r="BG314" s="247">
        <f>IF(N314="zákl. přenesená",J314,0)</f>
        <v>0</v>
      </c>
      <c r="BH314" s="247">
        <f>IF(N314="sníž. přenesená",J314,0)</f>
        <v>0</v>
      </c>
      <c r="BI314" s="247">
        <f>IF(N314="nulová",J314,0)</f>
        <v>0</v>
      </c>
      <c r="BJ314" s="17" t="s">
        <v>146</v>
      </c>
      <c r="BK314" s="247">
        <f>ROUND(I314*H314,2)</f>
        <v>0</v>
      </c>
      <c r="BL314" s="17" t="s">
        <v>145</v>
      </c>
      <c r="BM314" s="246" t="s">
        <v>507</v>
      </c>
    </row>
    <row r="315" s="13" customFormat="1">
      <c r="A315" s="13"/>
      <c r="B315" s="248"/>
      <c r="C315" s="249"/>
      <c r="D315" s="250" t="s">
        <v>148</v>
      </c>
      <c r="E315" s="251" t="s">
        <v>1</v>
      </c>
      <c r="F315" s="252" t="s">
        <v>179</v>
      </c>
      <c r="G315" s="249"/>
      <c r="H315" s="251" t="s">
        <v>1</v>
      </c>
      <c r="I315" s="253"/>
      <c r="J315" s="249"/>
      <c r="K315" s="249"/>
      <c r="L315" s="254"/>
      <c r="M315" s="255"/>
      <c r="N315" s="256"/>
      <c r="O315" s="256"/>
      <c r="P315" s="256"/>
      <c r="Q315" s="256"/>
      <c r="R315" s="256"/>
      <c r="S315" s="256"/>
      <c r="T315" s="25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8" t="s">
        <v>148</v>
      </c>
      <c r="AU315" s="258" t="s">
        <v>146</v>
      </c>
      <c r="AV315" s="13" t="s">
        <v>88</v>
      </c>
      <c r="AW315" s="13" t="s">
        <v>36</v>
      </c>
      <c r="AX315" s="13" t="s">
        <v>80</v>
      </c>
      <c r="AY315" s="258" t="s">
        <v>138</v>
      </c>
    </row>
    <row r="316" s="14" customFormat="1">
      <c r="A316" s="14"/>
      <c r="B316" s="259"/>
      <c r="C316" s="260"/>
      <c r="D316" s="250" t="s">
        <v>148</v>
      </c>
      <c r="E316" s="261" t="s">
        <v>1</v>
      </c>
      <c r="F316" s="262" t="s">
        <v>188</v>
      </c>
      <c r="G316" s="260"/>
      <c r="H316" s="263">
        <v>12.5</v>
      </c>
      <c r="I316" s="264"/>
      <c r="J316" s="260"/>
      <c r="K316" s="260"/>
      <c r="L316" s="265"/>
      <c r="M316" s="266"/>
      <c r="N316" s="267"/>
      <c r="O316" s="267"/>
      <c r="P316" s="267"/>
      <c r="Q316" s="267"/>
      <c r="R316" s="267"/>
      <c r="S316" s="267"/>
      <c r="T316" s="268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9" t="s">
        <v>148</v>
      </c>
      <c r="AU316" s="269" t="s">
        <v>146</v>
      </c>
      <c r="AV316" s="14" t="s">
        <v>146</v>
      </c>
      <c r="AW316" s="14" t="s">
        <v>36</v>
      </c>
      <c r="AX316" s="14" t="s">
        <v>80</v>
      </c>
      <c r="AY316" s="269" t="s">
        <v>138</v>
      </c>
    </row>
    <row r="317" s="13" customFormat="1">
      <c r="A317" s="13"/>
      <c r="B317" s="248"/>
      <c r="C317" s="249"/>
      <c r="D317" s="250" t="s">
        <v>148</v>
      </c>
      <c r="E317" s="251" t="s">
        <v>1</v>
      </c>
      <c r="F317" s="252" t="s">
        <v>508</v>
      </c>
      <c r="G317" s="249"/>
      <c r="H317" s="251" t="s">
        <v>1</v>
      </c>
      <c r="I317" s="253"/>
      <c r="J317" s="249"/>
      <c r="K317" s="249"/>
      <c r="L317" s="254"/>
      <c r="M317" s="255"/>
      <c r="N317" s="256"/>
      <c r="O317" s="256"/>
      <c r="P317" s="256"/>
      <c r="Q317" s="256"/>
      <c r="R317" s="256"/>
      <c r="S317" s="256"/>
      <c r="T317" s="257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8" t="s">
        <v>148</v>
      </c>
      <c r="AU317" s="258" t="s">
        <v>146</v>
      </c>
      <c r="AV317" s="13" t="s">
        <v>88</v>
      </c>
      <c r="AW317" s="13" t="s">
        <v>36</v>
      </c>
      <c r="AX317" s="13" t="s">
        <v>80</v>
      </c>
      <c r="AY317" s="258" t="s">
        <v>138</v>
      </c>
    </row>
    <row r="318" s="13" customFormat="1">
      <c r="A318" s="13"/>
      <c r="B318" s="248"/>
      <c r="C318" s="249"/>
      <c r="D318" s="250" t="s">
        <v>148</v>
      </c>
      <c r="E318" s="251" t="s">
        <v>1</v>
      </c>
      <c r="F318" s="252" t="s">
        <v>199</v>
      </c>
      <c r="G318" s="249"/>
      <c r="H318" s="251" t="s">
        <v>1</v>
      </c>
      <c r="I318" s="253"/>
      <c r="J318" s="249"/>
      <c r="K318" s="249"/>
      <c r="L318" s="254"/>
      <c r="M318" s="255"/>
      <c r="N318" s="256"/>
      <c r="O318" s="256"/>
      <c r="P318" s="256"/>
      <c r="Q318" s="256"/>
      <c r="R318" s="256"/>
      <c r="S318" s="256"/>
      <c r="T318" s="25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8" t="s">
        <v>148</v>
      </c>
      <c r="AU318" s="258" t="s">
        <v>146</v>
      </c>
      <c r="AV318" s="13" t="s">
        <v>88</v>
      </c>
      <c r="AW318" s="13" t="s">
        <v>36</v>
      </c>
      <c r="AX318" s="13" t="s">
        <v>80</v>
      </c>
      <c r="AY318" s="258" t="s">
        <v>138</v>
      </c>
    </row>
    <row r="319" s="14" customFormat="1">
      <c r="A319" s="14"/>
      <c r="B319" s="259"/>
      <c r="C319" s="260"/>
      <c r="D319" s="250" t="s">
        <v>148</v>
      </c>
      <c r="E319" s="261" t="s">
        <v>1</v>
      </c>
      <c r="F319" s="262" t="s">
        <v>509</v>
      </c>
      <c r="G319" s="260"/>
      <c r="H319" s="263">
        <v>29.259</v>
      </c>
      <c r="I319" s="264"/>
      <c r="J319" s="260"/>
      <c r="K319" s="260"/>
      <c r="L319" s="265"/>
      <c r="M319" s="266"/>
      <c r="N319" s="267"/>
      <c r="O319" s="267"/>
      <c r="P319" s="267"/>
      <c r="Q319" s="267"/>
      <c r="R319" s="267"/>
      <c r="S319" s="267"/>
      <c r="T319" s="26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9" t="s">
        <v>148</v>
      </c>
      <c r="AU319" s="269" t="s">
        <v>146</v>
      </c>
      <c r="AV319" s="14" t="s">
        <v>146</v>
      </c>
      <c r="AW319" s="14" t="s">
        <v>36</v>
      </c>
      <c r="AX319" s="14" t="s">
        <v>80</v>
      </c>
      <c r="AY319" s="269" t="s">
        <v>138</v>
      </c>
    </row>
    <row r="320" s="13" customFormat="1">
      <c r="A320" s="13"/>
      <c r="B320" s="248"/>
      <c r="C320" s="249"/>
      <c r="D320" s="250" t="s">
        <v>148</v>
      </c>
      <c r="E320" s="251" t="s">
        <v>1</v>
      </c>
      <c r="F320" s="252" t="s">
        <v>202</v>
      </c>
      <c r="G320" s="249"/>
      <c r="H320" s="251" t="s">
        <v>1</v>
      </c>
      <c r="I320" s="253"/>
      <c r="J320" s="249"/>
      <c r="K320" s="249"/>
      <c r="L320" s="254"/>
      <c r="M320" s="255"/>
      <c r="N320" s="256"/>
      <c r="O320" s="256"/>
      <c r="P320" s="256"/>
      <c r="Q320" s="256"/>
      <c r="R320" s="256"/>
      <c r="S320" s="256"/>
      <c r="T320" s="25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8" t="s">
        <v>148</v>
      </c>
      <c r="AU320" s="258" t="s">
        <v>146</v>
      </c>
      <c r="AV320" s="13" t="s">
        <v>88</v>
      </c>
      <c r="AW320" s="13" t="s">
        <v>36</v>
      </c>
      <c r="AX320" s="13" t="s">
        <v>80</v>
      </c>
      <c r="AY320" s="258" t="s">
        <v>138</v>
      </c>
    </row>
    <row r="321" s="14" customFormat="1">
      <c r="A321" s="14"/>
      <c r="B321" s="259"/>
      <c r="C321" s="260"/>
      <c r="D321" s="250" t="s">
        <v>148</v>
      </c>
      <c r="E321" s="261" t="s">
        <v>1</v>
      </c>
      <c r="F321" s="262" t="s">
        <v>510</v>
      </c>
      <c r="G321" s="260"/>
      <c r="H321" s="263">
        <v>14.210000000000001</v>
      </c>
      <c r="I321" s="264"/>
      <c r="J321" s="260"/>
      <c r="K321" s="260"/>
      <c r="L321" s="265"/>
      <c r="M321" s="266"/>
      <c r="N321" s="267"/>
      <c r="O321" s="267"/>
      <c r="P321" s="267"/>
      <c r="Q321" s="267"/>
      <c r="R321" s="267"/>
      <c r="S321" s="267"/>
      <c r="T321" s="268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9" t="s">
        <v>148</v>
      </c>
      <c r="AU321" s="269" t="s">
        <v>146</v>
      </c>
      <c r="AV321" s="14" t="s">
        <v>146</v>
      </c>
      <c r="AW321" s="14" t="s">
        <v>36</v>
      </c>
      <c r="AX321" s="14" t="s">
        <v>80</v>
      </c>
      <c r="AY321" s="269" t="s">
        <v>138</v>
      </c>
    </row>
    <row r="322" s="13" customFormat="1">
      <c r="A322" s="13"/>
      <c r="B322" s="248"/>
      <c r="C322" s="249"/>
      <c r="D322" s="250" t="s">
        <v>148</v>
      </c>
      <c r="E322" s="251" t="s">
        <v>1</v>
      </c>
      <c r="F322" s="252" t="s">
        <v>511</v>
      </c>
      <c r="G322" s="249"/>
      <c r="H322" s="251" t="s">
        <v>1</v>
      </c>
      <c r="I322" s="253"/>
      <c r="J322" s="249"/>
      <c r="K322" s="249"/>
      <c r="L322" s="254"/>
      <c r="M322" s="255"/>
      <c r="N322" s="256"/>
      <c r="O322" s="256"/>
      <c r="P322" s="256"/>
      <c r="Q322" s="256"/>
      <c r="R322" s="256"/>
      <c r="S322" s="256"/>
      <c r="T322" s="25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8" t="s">
        <v>148</v>
      </c>
      <c r="AU322" s="258" t="s">
        <v>146</v>
      </c>
      <c r="AV322" s="13" t="s">
        <v>88</v>
      </c>
      <c r="AW322" s="13" t="s">
        <v>36</v>
      </c>
      <c r="AX322" s="13" t="s">
        <v>80</v>
      </c>
      <c r="AY322" s="258" t="s">
        <v>138</v>
      </c>
    </row>
    <row r="323" s="14" customFormat="1">
      <c r="A323" s="14"/>
      <c r="B323" s="259"/>
      <c r="C323" s="260"/>
      <c r="D323" s="250" t="s">
        <v>148</v>
      </c>
      <c r="E323" s="261" t="s">
        <v>1</v>
      </c>
      <c r="F323" s="262" t="s">
        <v>512</v>
      </c>
      <c r="G323" s="260"/>
      <c r="H323" s="263">
        <v>6.0679999999999996</v>
      </c>
      <c r="I323" s="264"/>
      <c r="J323" s="260"/>
      <c r="K323" s="260"/>
      <c r="L323" s="265"/>
      <c r="M323" s="266"/>
      <c r="N323" s="267"/>
      <c r="O323" s="267"/>
      <c r="P323" s="267"/>
      <c r="Q323" s="267"/>
      <c r="R323" s="267"/>
      <c r="S323" s="267"/>
      <c r="T323" s="268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9" t="s">
        <v>148</v>
      </c>
      <c r="AU323" s="269" t="s">
        <v>146</v>
      </c>
      <c r="AV323" s="14" t="s">
        <v>146</v>
      </c>
      <c r="AW323" s="14" t="s">
        <v>36</v>
      </c>
      <c r="AX323" s="14" t="s">
        <v>80</v>
      </c>
      <c r="AY323" s="269" t="s">
        <v>138</v>
      </c>
    </row>
    <row r="324" s="15" customFormat="1">
      <c r="A324" s="15"/>
      <c r="B324" s="270"/>
      <c r="C324" s="271"/>
      <c r="D324" s="250" t="s">
        <v>148</v>
      </c>
      <c r="E324" s="272" t="s">
        <v>1</v>
      </c>
      <c r="F324" s="273" t="s">
        <v>152</v>
      </c>
      <c r="G324" s="271"/>
      <c r="H324" s="274">
        <v>62.036999999999999</v>
      </c>
      <c r="I324" s="275"/>
      <c r="J324" s="271"/>
      <c r="K324" s="271"/>
      <c r="L324" s="276"/>
      <c r="M324" s="277"/>
      <c r="N324" s="278"/>
      <c r="O324" s="278"/>
      <c r="P324" s="278"/>
      <c r="Q324" s="278"/>
      <c r="R324" s="278"/>
      <c r="S324" s="278"/>
      <c r="T324" s="279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80" t="s">
        <v>148</v>
      </c>
      <c r="AU324" s="280" t="s">
        <v>146</v>
      </c>
      <c r="AV324" s="15" t="s">
        <v>145</v>
      </c>
      <c r="AW324" s="15" t="s">
        <v>36</v>
      </c>
      <c r="AX324" s="15" t="s">
        <v>88</v>
      </c>
      <c r="AY324" s="280" t="s">
        <v>138</v>
      </c>
    </row>
    <row r="325" s="2" customFormat="1" ht="21.75" customHeight="1">
      <c r="A325" s="38"/>
      <c r="B325" s="39"/>
      <c r="C325" s="234" t="s">
        <v>407</v>
      </c>
      <c r="D325" s="234" t="s">
        <v>141</v>
      </c>
      <c r="E325" s="235" t="s">
        <v>513</v>
      </c>
      <c r="F325" s="236" t="s">
        <v>514</v>
      </c>
      <c r="G325" s="237" t="s">
        <v>144</v>
      </c>
      <c r="H325" s="238">
        <v>62.031999999999996</v>
      </c>
      <c r="I325" s="239"/>
      <c r="J325" s="240">
        <f>ROUND(I325*H325,2)</f>
        <v>0</v>
      </c>
      <c r="K325" s="241"/>
      <c r="L325" s="44"/>
      <c r="M325" s="242" t="s">
        <v>1</v>
      </c>
      <c r="N325" s="243" t="s">
        <v>46</v>
      </c>
      <c r="O325" s="91"/>
      <c r="P325" s="244">
        <f>O325*H325</f>
        <v>0</v>
      </c>
      <c r="Q325" s="244">
        <v>0</v>
      </c>
      <c r="R325" s="244">
        <f>Q325*H325</f>
        <v>0</v>
      </c>
      <c r="S325" s="244">
        <v>0</v>
      </c>
      <c r="T325" s="245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46" t="s">
        <v>145</v>
      </c>
      <c r="AT325" s="246" t="s">
        <v>141</v>
      </c>
      <c r="AU325" s="246" t="s">
        <v>146</v>
      </c>
      <c r="AY325" s="17" t="s">
        <v>138</v>
      </c>
      <c r="BE325" s="247">
        <f>IF(N325="základní",J325,0)</f>
        <v>0</v>
      </c>
      <c r="BF325" s="247">
        <f>IF(N325="snížená",J325,0)</f>
        <v>0</v>
      </c>
      <c r="BG325" s="247">
        <f>IF(N325="zákl. přenesená",J325,0)</f>
        <v>0</v>
      </c>
      <c r="BH325" s="247">
        <f>IF(N325="sníž. přenesená",J325,0)</f>
        <v>0</v>
      </c>
      <c r="BI325" s="247">
        <f>IF(N325="nulová",J325,0)</f>
        <v>0</v>
      </c>
      <c r="BJ325" s="17" t="s">
        <v>146</v>
      </c>
      <c r="BK325" s="247">
        <f>ROUND(I325*H325,2)</f>
        <v>0</v>
      </c>
      <c r="BL325" s="17" t="s">
        <v>145</v>
      </c>
      <c r="BM325" s="246" t="s">
        <v>515</v>
      </c>
    </row>
    <row r="326" s="2" customFormat="1" ht="21.75" customHeight="1">
      <c r="A326" s="38"/>
      <c r="B326" s="39"/>
      <c r="C326" s="234" t="s">
        <v>516</v>
      </c>
      <c r="D326" s="234" t="s">
        <v>141</v>
      </c>
      <c r="E326" s="235" t="s">
        <v>517</v>
      </c>
      <c r="F326" s="236" t="s">
        <v>518</v>
      </c>
      <c r="G326" s="237" t="s">
        <v>144</v>
      </c>
      <c r="H326" s="238">
        <v>77.216999999999999</v>
      </c>
      <c r="I326" s="239"/>
      <c r="J326" s="240">
        <f>ROUND(I326*H326,2)</f>
        <v>0</v>
      </c>
      <c r="K326" s="241"/>
      <c r="L326" s="44"/>
      <c r="M326" s="242" t="s">
        <v>1</v>
      </c>
      <c r="N326" s="243" t="s">
        <v>46</v>
      </c>
      <c r="O326" s="91"/>
      <c r="P326" s="244">
        <f>O326*H326</f>
        <v>0</v>
      </c>
      <c r="Q326" s="244">
        <v>0.00019000000000000001</v>
      </c>
      <c r="R326" s="244">
        <f>Q326*H326</f>
        <v>0.01467123</v>
      </c>
      <c r="S326" s="244">
        <v>0</v>
      </c>
      <c r="T326" s="245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46" t="s">
        <v>145</v>
      </c>
      <c r="AT326" s="246" t="s">
        <v>141</v>
      </c>
      <c r="AU326" s="246" t="s">
        <v>146</v>
      </c>
      <c r="AY326" s="17" t="s">
        <v>138</v>
      </c>
      <c r="BE326" s="247">
        <f>IF(N326="základní",J326,0)</f>
        <v>0</v>
      </c>
      <c r="BF326" s="247">
        <f>IF(N326="snížená",J326,0)</f>
        <v>0</v>
      </c>
      <c r="BG326" s="247">
        <f>IF(N326="zákl. přenesená",J326,0)</f>
        <v>0</v>
      </c>
      <c r="BH326" s="247">
        <f>IF(N326="sníž. přenesená",J326,0)</f>
        <v>0</v>
      </c>
      <c r="BI326" s="247">
        <f>IF(N326="nulová",J326,0)</f>
        <v>0</v>
      </c>
      <c r="BJ326" s="17" t="s">
        <v>146</v>
      </c>
      <c r="BK326" s="247">
        <f>ROUND(I326*H326,2)</f>
        <v>0</v>
      </c>
      <c r="BL326" s="17" t="s">
        <v>145</v>
      </c>
      <c r="BM326" s="246" t="s">
        <v>519</v>
      </c>
    </row>
    <row r="327" s="14" customFormat="1">
      <c r="A327" s="14"/>
      <c r="B327" s="259"/>
      <c r="C327" s="260"/>
      <c r="D327" s="250" t="s">
        <v>148</v>
      </c>
      <c r="E327" s="261" t="s">
        <v>1</v>
      </c>
      <c r="F327" s="262" t="s">
        <v>520</v>
      </c>
      <c r="G327" s="260"/>
      <c r="H327" s="263">
        <v>77.216999999999999</v>
      </c>
      <c r="I327" s="264"/>
      <c r="J327" s="260"/>
      <c r="K327" s="260"/>
      <c r="L327" s="265"/>
      <c r="M327" s="266"/>
      <c r="N327" s="267"/>
      <c r="O327" s="267"/>
      <c r="P327" s="267"/>
      <c r="Q327" s="267"/>
      <c r="R327" s="267"/>
      <c r="S327" s="267"/>
      <c r="T327" s="268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9" t="s">
        <v>148</v>
      </c>
      <c r="AU327" s="269" t="s">
        <v>146</v>
      </c>
      <c r="AV327" s="14" t="s">
        <v>146</v>
      </c>
      <c r="AW327" s="14" t="s">
        <v>36</v>
      </c>
      <c r="AX327" s="14" t="s">
        <v>88</v>
      </c>
      <c r="AY327" s="269" t="s">
        <v>138</v>
      </c>
    </row>
    <row r="328" s="2" customFormat="1" ht="33" customHeight="1">
      <c r="A328" s="38"/>
      <c r="B328" s="39"/>
      <c r="C328" s="234" t="s">
        <v>412</v>
      </c>
      <c r="D328" s="234" t="s">
        <v>141</v>
      </c>
      <c r="E328" s="235" t="s">
        <v>521</v>
      </c>
      <c r="F328" s="236" t="s">
        <v>522</v>
      </c>
      <c r="G328" s="237" t="s">
        <v>144</v>
      </c>
      <c r="H328" s="238">
        <v>98.997</v>
      </c>
      <c r="I328" s="239"/>
      <c r="J328" s="240">
        <f>ROUND(I328*H328,2)</f>
        <v>0</v>
      </c>
      <c r="K328" s="241"/>
      <c r="L328" s="44"/>
      <c r="M328" s="242" t="s">
        <v>1</v>
      </c>
      <c r="N328" s="243" t="s">
        <v>46</v>
      </c>
      <c r="O328" s="91"/>
      <c r="P328" s="244">
        <f>O328*H328</f>
        <v>0</v>
      </c>
      <c r="Q328" s="244">
        <v>0.00025999999999999998</v>
      </c>
      <c r="R328" s="244">
        <f>Q328*H328</f>
        <v>0.025739219999999997</v>
      </c>
      <c r="S328" s="244">
        <v>0</v>
      </c>
      <c r="T328" s="245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46" t="s">
        <v>145</v>
      </c>
      <c r="AT328" s="246" t="s">
        <v>141</v>
      </c>
      <c r="AU328" s="246" t="s">
        <v>146</v>
      </c>
      <c r="AY328" s="17" t="s">
        <v>138</v>
      </c>
      <c r="BE328" s="247">
        <f>IF(N328="základní",J328,0)</f>
        <v>0</v>
      </c>
      <c r="BF328" s="247">
        <f>IF(N328="snížená",J328,0)</f>
        <v>0</v>
      </c>
      <c r="BG328" s="247">
        <f>IF(N328="zákl. přenesená",J328,0)</f>
        <v>0</v>
      </c>
      <c r="BH328" s="247">
        <f>IF(N328="sníž. přenesená",J328,0)</f>
        <v>0</v>
      </c>
      <c r="BI328" s="247">
        <f>IF(N328="nulová",J328,0)</f>
        <v>0</v>
      </c>
      <c r="BJ328" s="17" t="s">
        <v>146</v>
      </c>
      <c r="BK328" s="247">
        <f>ROUND(I328*H328,2)</f>
        <v>0</v>
      </c>
      <c r="BL328" s="17" t="s">
        <v>145</v>
      </c>
      <c r="BM328" s="246" t="s">
        <v>523</v>
      </c>
    </row>
    <row r="329" s="13" customFormat="1">
      <c r="A329" s="13"/>
      <c r="B329" s="248"/>
      <c r="C329" s="249"/>
      <c r="D329" s="250" t="s">
        <v>148</v>
      </c>
      <c r="E329" s="251" t="s">
        <v>1</v>
      </c>
      <c r="F329" s="252" t="s">
        <v>524</v>
      </c>
      <c r="G329" s="249"/>
      <c r="H329" s="251" t="s">
        <v>1</v>
      </c>
      <c r="I329" s="253"/>
      <c r="J329" s="249"/>
      <c r="K329" s="249"/>
      <c r="L329" s="254"/>
      <c r="M329" s="255"/>
      <c r="N329" s="256"/>
      <c r="O329" s="256"/>
      <c r="P329" s="256"/>
      <c r="Q329" s="256"/>
      <c r="R329" s="256"/>
      <c r="S329" s="256"/>
      <c r="T329" s="25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8" t="s">
        <v>148</v>
      </c>
      <c r="AU329" s="258" t="s">
        <v>146</v>
      </c>
      <c r="AV329" s="13" t="s">
        <v>88</v>
      </c>
      <c r="AW329" s="13" t="s">
        <v>36</v>
      </c>
      <c r="AX329" s="13" t="s">
        <v>80</v>
      </c>
      <c r="AY329" s="258" t="s">
        <v>138</v>
      </c>
    </row>
    <row r="330" s="14" customFormat="1">
      <c r="A330" s="14"/>
      <c r="B330" s="259"/>
      <c r="C330" s="260"/>
      <c r="D330" s="250" t="s">
        <v>148</v>
      </c>
      <c r="E330" s="261" t="s">
        <v>1</v>
      </c>
      <c r="F330" s="262" t="s">
        <v>525</v>
      </c>
      <c r="G330" s="260"/>
      <c r="H330" s="263">
        <v>21.780000000000001</v>
      </c>
      <c r="I330" s="264"/>
      <c r="J330" s="260"/>
      <c r="K330" s="260"/>
      <c r="L330" s="265"/>
      <c r="M330" s="266"/>
      <c r="N330" s="267"/>
      <c r="O330" s="267"/>
      <c r="P330" s="267"/>
      <c r="Q330" s="267"/>
      <c r="R330" s="267"/>
      <c r="S330" s="267"/>
      <c r="T330" s="268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9" t="s">
        <v>148</v>
      </c>
      <c r="AU330" s="269" t="s">
        <v>146</v>
      </c>
      <c r="AV330" s="14" t="s">
        <v>146</v>
      </c>
      <c r="AW330" s="14" t="s">
        <v>36</v>
      </c>
      <c r="AX330" s="14" t="s">
        <v>80</v>
      </c>
      <c r="AY330" s="269" t="s">
        <v>138</v>
      </c>
    </row>
    <row r="331" s="13" customFormat="1">
      <c r="A331" s="13"/>
      <c r="B331" s="248"/>
      <c r="C331" s="249"/>
      <c r="D331" s="250" t="s">
        <v>148</v>
      </c>
      <c r="E331" s="251" t="s">
        <v>1</v>
      </c>
      <c r="F331" s="252" t="s">
        <v>526</v>
      </c>
      <c r="G331" s="249"/>
      <c r="H331" s="251" t="s">
        <v>1</v>
      </c>
      <c r="I331" s="253"/>
      <c r="J331" s="249"/>
      <c r="K331" s="249"/>
      <c r="L331" s="254"/>
      <c r="M331" s="255"/>
      <c r="N331" s="256"/>
      <c r="O331" s="256"/>
      <c r="P331" s="256"/>
      <c r="Q331" s="256"/>
      <c r="R331" s="256"/>
      <c r="S331" s="256"/>
      <c r="T331" s="257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8" t="s">
        <v>148</v>
      </c>
      <c r="AU331" s="258" t="s">
        <v>146</v>
      </c>
      <c r="AV331" s="13" t="s">
        <v>88</v>
      </c>
      <c r="AW331" s="13" t="s">
        <v>36</v>
      </c>
      <c r="AX331" s="13" t="s">
        <v>80</v>
      </c>
      <c r="AY331" s="258" t="s">
        <v>138</v>
      </c>
    </row>
    <row r="332" s="14" customFormat="1">
      <c r="A332" s="14"/>
      <c r="B332" s="259"/>
      <c r="C332" s="260"/>
      <c r="D332" s="250" t="s">
        <v>148</v>
      </c>
      <c r="E332" s="261" t="s">
        <v>1</v>
      </c>
      <c r="F332" s="262" t="s">
        <v>527</v>
      </c>
      <c r="G332" s="260"/>
      <c r="H332" s="263">
        <v>77.216999999999999</v>
      </c>
      <c r="I332" s="264"/>
      <c r="J332" s="260"/>
      <c r="K332" s="260"/>
      <c r="L332" s="265"/>
      <c r="M332" s="266"/>
      <c r="N332" s="267"/>
      <c r="O332" s="267"/>
      <c r="P332" s="267"/>
      <c r="Q332" s="267"/>
      <c r="R332" s="267"/>
      <c r="S332" s="267"/>
      <c r="T332" s="268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9" t="s">
        <v>148</v>
      </c>
      <c r="AU332" s="269" t="s">
        <v>146</v>
      </c>
      <c r="AV332" s="14" t="s">
        <v>146</v>
      </c>
      <c r="AW332" s="14" t="s">
        <v>36</v>
      </c>
      <c r="AX332" s="14" t="s">
        <v>80</v>
      </c>
      <c r="AY332" s="269" t="s">
        <v>138</v>
      </c>
    </row>
    <row r="333" s="15" customFormat="1">
      <c r="A333" s="15"/>
      <c r="B333" s="270"/>
      <c r="C333" s="271"/>
      <c r="D333" s="250" t="s">
        <v>148</v>
      </c>
      <c r="E333" s="272" t="s">
        <v>1</v>
      </c>
      <c r="F333" s="273" t="s">
        <v>152</v>
      </c>
      <c r="G333" s="271"/>
      <c r="H333" s="274">
        <v>98.997</v>
      </c>
      <c r="I333" s="275"/>
      <c r="J333" s="271"/>
      <c r="K333" s="271"/>
      <c r="L333" s="276"/>
      <c r="M333" s="277"/>
      <c r="N333" s="278"/>
      <c r="O333" s="278"/>
      <c r="P333" s="278"/>
      <c r="Q333" s="278"/>
      <c r="R333" s="278"/>
      <c r="S333" s="278"/>
      <c r="T333" s="279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80" t="s">
        <v>148</v>
      </c>
      <c r="AU333" s="280" t="s">
        <v>146</v>
      </c>
      <c r="AV333" s="15" t="s">
        <v>145</v>
      </c>
      <c r="AW333" s="15" t="s">
        <v>36</v>
      </c>
      <c r="AX333" s="15" t="s">
        <v>88</v>
      </c>
      <c r="AY333" s="280" t="s">
        <v>138</v>
      </c>
    </row>
    <row r="334" s="12" customFormat="1" ht="25.92" customHeight="1">
      <c r="A334" s="12"/>
      <c r="B334" s="219"/>
      <c r="C334" s="220"/>
      <c r="D334" s="221" t="s">
        <v>79</v>
      </c>
      <c r="E334" s="222" t="s">
        <v>528</v>
      </c>
      <c r="F334" s="222" t="s">
        <v>529</v>
      </c>
      <c r="G334" s="220"/>
      <c r="H334" s="220"/>
      <c r="I334" s="223"/>
      <c r="J334" s="205">
        <f>BK334</f>
        <v>0</v>
      </c>
      <c r="K334" s="220"/>
      <c r="L334" s="224"/>
      <c r="M334" s="225"/>
      <c r="N334" s="226"/>
      <c r="O334" s="226"/>
      <c r="P334" s="227">
        <f>P335+P337+P339</f>
        <v>0</v>
      </c>
      <c r="Q334" s="226"/>
      <c r="R334" s="227">
        <f>R335+R337+R339</f>
        <v>0</v>
      </c>
      <c r="S334" s="226"/>
      <c r="T334" s="228">
        <f>T335+T337+T339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29" t="s">
        <v>164</v>
      </c>
      <c r="AT334" s="230" t="s">
        <v>79</v>
      </c>
      <c r="AU334" s="230" t="s">
        <v>80</v>
      </c>
      <c r="AY334" s="229" t="s">
        <v>138</v>
      </c>
      <c r="BK334" s="231">
        <f>BK335+BK337+BK339</f>
        <v>0</v>
      </c>
    </row>
    <row r="335" s="12" customFormat="1" ht="22.8" customHeight="1">
      <c r="A335" s="12"/>
      <c r="B335" s="219"/>
      <c r="C335" s="220"/>
      <c r="D335" s="221" t="s">
        <v>79</v>
      </c>
      <c r="E335" s="232" t="s">
        <v>530</v>
      </c>
      <c r="F335" s="232" t="s">
        <v>531</v>
      </c>
      <c r="G335" s="220"/>
      <c r="H335" s="220"/>
      <c r="I335" s="223"/>
      <c r="J335" s="233">
        <f>BK335</f>
        <v>0</v>
      </c>
      <c r="K335" s="220"/>
      <c r="L335" s="224"/>
      <c r="M335" s="225"/>
      <c r="N335" s="226"/>
      <c r="O335" s="226"/>
      <c r="P335" s="227">
        <f>P336</f>
        <v>0</v>
      </c>
      <c r="Q335" s="226"/>
      <c r="R335" s="227">
        <f>R336</f>
        <v>0</v>
      </c>
      <c r="S335" s="226"/>
      <c r="T335" s="228">
        <f>T336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29" t="s">
        <v>164</v>
      </c>
      <c r="AT335" s="230" t="s">
        <v>79</v>
      </c>
      <c r="AU335" s="230" t="s">
        <v>88</v>
      </c>
      <c r="AY335" s="229" t="s">
        <v>138</v>
      </c>
      <c r="BK335" s="231">
        <f>BK336</f>
        <v>0</v>
      </c>
    </row>
    <row r="336" s="2" customFormat="1" ht="16.5" customHeight="1">
      <c r="A336" s="38"/>
      <c r="B336" s="39"/>
      <c r="C336" s="234" t="s">
        <v>416</v>
      </c>
      <c r="D336" s="234" t="s">
        <v>141</v>
      </c>
      <c r="E336" s="235" t="s">
        <v>532</v>
      </c>
      <c r="F336" s="236" t="s">
        <v>531</v>
      </c>
      <c r="G336" s="237" t="s">
        <v>283</v>
      </c>
      <c r="H336" s="281"/>
      <c r="I336" s="239"/>
      <c r="J336" s="240">
        <f>ROUND(I336*H336,2)</f>
        <v>0</v>
      </c>
      <c r="K336" s="241"/>
      <c r="L336" s="44"/>
      <c r="M336" s="242" t="s">
        <v>1</v>
      </c>
      <c r="N336" s="243" t="s">
        <v>46</v>
      </c>
      <c r="O336" s="91"/>
      <c r="P336" s="244">
        <f>O336*H336</f>
        <v>0</v>
      </c>
      <c r="Q336" s="244">
        <v>0</v>
      </c>
      <c r="R336" s="244">
        <f>Q336*H336</f>
        <v>0</v>
      </c>
      <c r="S336" s="244">
        <v>0</v>
      </c>
      <c r="T336" s="245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46" t="s">
        <v>145</v>
      </c>
      <c r="AT336" s="246" t="s">
        <v>141</v>
      </c>
      <c r="AU336" s="246" t="s">
        <v>146</v>
      </c>
      <c r="AY336" s="17" t="s">
        <v>138</v>
      </c>
      <c r="BE336" s="247">
        <f>IF(N336="základní",J336,0)</f>
        <v>0</v>
      </c>
      <c r="BF336" s="247">
        <f>IF(N336="snížená",J336,0)</f>
        <v>0</v>
      </c>
      <c r="BG336" s="247">
        <f>IF(N336="zákl. přenesená",J336,0)</f>
        <v>0</v>
      </c>
      <c r="BH336" s="247">
        <f>IF(N336="sníž. přenesená",J336,0)</f>
        <v>0</v>
      </c>
      <c r="BI336" s="247">
        <f>IF(N336="nulová",J336,0)</f>
        <v>0</v>
      </c>
      <c r="BJ336" s="17" t="s">
        <v>146</v>
      </c>
      <c r="BK336" s="247">
        <f>ROUND(I336*H336,2)</f>
        <v>0</v>
      </c>
      <c r="BL336" s="17" t="s">
        <v>145</v>
      </c>
      <c r="BM336" s="246" t="s">
        <v>533</v>
      </c>
    </row>
    <row r="337" s="12" customFormat="1" ht="22.8" customHeight="1">
      <c r="A337" s="12"/>
      <c r="B337" s="219"/>
      <c r="C337" s="220"/>
      <c r="D337" s="221" t="s">
        <v>79</v>
      </c>
      <c r="E337" s="232" t="s">
        <v>534</v>
      </c>
      <c r="F337" s="232" t="s">
        <v>535</v>
      </c>
      <c r="G337" s="220"/>
      <c r="H337" s="220"/>
      <c r="I337" s="223"/>
      <c r="J337" s="233">
        <f>BK337</f>
        <v>0</v>
      </c>
      <c r="K337" s="220"/>
      <c r="L337" s="224"/>
      <c r="M337" s="225"/>
      <c r="N337" s="226"/>
      <c r="O337" s="226"/>
      <c r="P337" s="227">
        <f>P338</f>
        <v>0</v>
      </c>
      <c r="Q337" s="226"/>
      <c r="R337" s="227">
        <f>R338</f>
        <v>0</v>
      </c>
      <c r="S337" s="226"/>
      <c r="T337" s="228">
        <f>T338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29" t="s">
        <v>164</v>
      </c>
      <c r="AT337" s="230" t="s">
        <v>79</v>
      </c>
      <c r="AU337" s="230" t="s">
        <v>88</v>
      </c>
      <c r="AY337" s="229" t="s">
        <v>138</v>
      </c>
      <c r="BK337" s="231">
        <f>BK338</f>
        <v>0</v>
      </c>
    </row>
    <row r="338" s="2" customFormat="1" ht="16.5" customHeight="1">
      <c r="A338" s="38"/>
      <c r="B338" s="39"/>
      <c r="C338" s="234" t="s">
        <v>420</v>
      </c>
      <c r="D338" s="234" t="s">
        <v>141</v>
      </c>
      <c r="E338" s="235" t="s">
        <v>536</v>
      </c>
      <c r="F338" s="236" t="s">
        <v>537</v>
      </c>
      <c r="G338" s="237" t="s">
        <v>283</v>
      </c>
      <c r="H338" s="281"/>
      <c r="I338" s="239"/>
      <c r="J338" s="240">
        <f>ROUND(I338*H338,2)</f>
        <v>0</v>
      </c>
      <c r="K338" s="241"/>
      <c r="L338" s="44"/>
      <c r="M338" s="242" t="s">
        <v>1</v>
      </c>
      <c r="N338" s="243" t="s">
        <v>46</v>
      </c>
      <c r="O338" s="91"/>
      <c r="P338" s="244">
        <f>O338*H338</f>
        <v>0</v>
      </c>
      <c r="Q338" s="244">
        <v>0</v>
      </c>
      <c r="R338" s="244">
        <f>Q338*H338</f>
        <v>0</v>
      </c>
      <c r="S338" s="244">
        <v>0</v>
      </c>
      <c r="T338" s="245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46" t="s">
        <v>145</v>
      </c>
      <c r="AT338" s="246" t="s">
        <v>141</v>
      </c>
      <c r="AU338" s="246" t="s">
        <v>146</v>
      </c>
      <c r="AY338" s="17" t="s">
        <v>138</v>
      </c>
      <c r="BE338" s="247">
        <f>IF(N338="základní",J338,0)</f>
        <v>0</v>
      </c>
      <c r="BF338" s="247">
        <f>IF(N338="snížená",J338,0)</f>
        <v>0</v>
      </c>
      <c r="BG338" s="247">
        <f>IF(N338="zákl. přenesená",J338,0)</f>
        <v>0</v>
      </c>
      <c r="BH338" s="247">
        <f>IF(N338="sníž. přenesená",J338,0)</f>
        <v>0</v>
      </c>
      <c r="BI338" s="247">
        <f>IF(N338="nulová",J338,0)</f>
        <v>0</v>
      </c>
      <c r="BJ338" s="17" t="s">
        <v>146</v>
      </c>
      <c r="BK338" s="247">
        <f>ROUND(I338*H338,2)</f>
        <v>0</v>
      </c>
      <c r="BL338" s="17" t="s">
        <v>145</v>
      </c>
      <c r="BM338" s="246" t="s">
        <v>538</v>
      </c>
    </row>
    <row r="339" s="12" customFormat="1" ht="22.8" customHeight="1">
      <c r="A339" s="12"/>
      <c r="B339" s="219"/>
      <c r="C339" s="220"/>
      <c r="D339" s="221" t="s">
        <v>79</v>
      </c>
      <c r="E339" s="232" t="s">
        <v>539</v>
      </c>
      <c r="F339" s="232" t="s">
        <v>540</v>
      </c>
      <c r="G339" s="220"/>
      <c r="H339" s="220"/>
      <c r="I339" s="223"/>
      <c r="J339" s="233">
        <f>BK339</f>
        <v>0</v>
      </c>
      <c r="K339" s="220"/>
      <c r="L339" s="224"/>
      <c r="M339" s="225"/>
      <c r="N339" s="226"/>
      <c r="O339" s="226"/>
      <c r="P339" s="227">
        <f>P340</f>
        <v>0</v>
      </c>
      <c r="Q339" s="226"/>
      <c r="R339" s="227">
        <f>R340</f>
        <v>0</v>
      </c>
      <c r="S339" s="226"/>
      <c r="T339" s="228">
        <f>T340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29" t="s">
        <v>164</v>
      </c>
      <c r="AT339" s="230" t="s">
        <v>79</v>
      </c>
      <c r="AU339" s="230" t="s">
        <v>88</v>
      </c>
      <c r="AY339" s="229" t="s">
        <v>138</v>
      </c>
      <c r="BK339" s="231">
        <f>BK340</f>
        <v>0</v>
      </c>
    </row>
    <row r="340" s="2" customFormat="1" ht="16.5" customHeight="1">
      <c r="A340" s="38"/>
      <c r="B340" s="39"/>
      <c r="C340" s="234" t="s">
        <v>541</v>
      </c>
      <c r="D340" s="234" t="s">
        <v>141</v>
      </c>
      <c r="E340" s="235" t="s">
        <v>542</v>
      </c>
      <c r="F340" s="236" t="s">
        <v>543</v>
      </c>
      <c r="G340" s="237" t="s">
        <v>283</v>
      </c>
      <c r="H340" s="281"/>
      <c r="I340" s="239"/>
      <c r="J340" s="240">
        <f>ROUND(I340*H340,2)</f>
        <v>0</v>
      </c>
      <c r="K340" s="241"/>
      <c r="L340" s="44"/>
      <c r="M340" s="242" t="s">
        <v>1</v>
      </c>
      <c r="N340" s="243" t="s">
        <v>46</v>
      </c>
      <c r="O340" s="91"/>
      <c r="P340" s="244">
        <f>O340*H340</f>
        <v>0</v>
      </c>
      <c r="Q340" s="244">
        <v>0</v>
      </c>
      <c r="R340" s="244">
        <f>Q340*H340</f>
        <v>0</v>
      </c>
      <c r="S340" s="244">
        <v>0</v>
      </c>
      <c r="T340" s="245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46" t="s">
        <v>145</v>
      </c>
      <c r="AT340" s="246" t="s">
        <v>141</v>
      </c>
      <c r="AU340" s="246" t="s">
        <v>146</v>
      </c>
      <c r="AY340" s="17" t="s">
        <v>138</v>
      </c>
      <c r="BE340" s="247">
        <f>IF(N340="základní",J340,0)</f>
        <v>0</v>
      </c>
      <c r="BF340" s="247">
        <f>IF(N340="snížená",J340,0)</f>
        <v>0</v>
      </c>
      <c r="BG340" s="247">
        <f>IF(N340="zákl. přenesená",J340,0)</f>
        <v>0</v>
      </c>
      <c r="BH340" s="247">
        <f>IF(N340="sníž. přenesená",J340,0)</f>
        <v>0</v>
      </c>
      <c r="BI340" s="247">
        <f>IF(N340="nulová",J340,0)</f>
        <v>0</v>
      </c>
      <c r="BJ340" s="17" t="s">
        <v>146</v>
      </c>
      <c r="BK340" s="247">
        <f>ROUND(I340*H340,2)</f>
        <v>0</v>
      </c>
      <c r="BL340" s="17" t="s">
        <v>145</v>
      </c>
      <c r="BM340" s="246" t="s">
        <v>544</v>
      </c>
    </row>
    <row r="341" s="2" customFormat="1" ht="49.92" customHeight="1">
      <c r="A341" s="38"/>
      <c r="B341" s="39"/>
      <c r="C341" s="40"/>
      <c r="D341" s="40"/>
      <c r="E341" s="222" t="s">
        <v>545</v>
      </c>
      <c r="F341" s="222" t="s">
        <v>546</v>
      </c>
      <c r="G341" s="40"/>
      <c r="H341" s="40"/>
      <c r="I341" s="140"/>
      <c r="J341" s="205">
        <f>BK341</f>
        <v>0</v>
      </c>
      <c r="K341" s="40"/>
      <c r="L341" s="44"/>
      <c r="M341" s="293"/>
      <c r="N341" s="294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79</v>
      </c>
      <c r="AU341" s="17" t="s">
        <v>80</v>
      </c>
      <c r="AY341" s="17" t="s">
        <v>547</v>
      </c>
      <c r="BK341" s="247">
        <f>SUM(BK342:BK343)</f>
        <v>0</v>
      </c>
    </row>
    <row r="342" s="2" customFormat="1" ht="16.32" customHeight="1">
      <c r="A342" s="38"/>
      <c r="B342" s="39"/>
      <c r="C342" s="295" t="s">
        <v>1</v>
      </c>
      <c r="D342" s="295" t="s">
        <v>141</v>
      </c>
      <c r="E342" s="296" t="s">
        <v>1</v>
      </c>
      <c r="F342" s="297" t="s">
        <v>1</v>
      </c>
      <c r="G342" s="298" t="s">
        <v>1</v>
      </c>
      <c r="H342" s="299"/>
      <c r="I342" s="300"/>
      <c r="J342" s="301">
        <f>BK342</f>
        <v>0</v>
      </c>
      <c r="K342" s="241"/>
      <c r="L342" s="44"/>
      <c r="M342" s="302" t="s">
        <v>1</v>
      </c>
      <c r="N342" s="303" t="s">
        <v>46</v>
      </c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547</v>
      </c>
      <c r="AU342" s="17" t="s">
        <v>88</v>
      </c>
      <c r="AY342" s="17" t="s">
        <v>547</v>
      </c>
      <c r="BE342" s="247">
        <f>IF(N342="základní",J342,0)</f>
        <v>0</v>
      </c>
      <c r="BF342" s="247">
        <f>IF(N342="snížená",J342,0)</f>
        <v>0</v>
      </c>
      <c r="BG342" s="247">
        <f>IF(N342="zákl. přenesená",J342,0)</f>
        <v>0</v>
      </c>
      <c r="BH342" s="247">
        <f>IF(N342="sníž. přenesená",J342,0)</f>
        <v>0</v>
      </c>
      <c r="BI342" s="247">
        <f>IF(N342="nulová",J342,0)</f>
        <v>0</v>
      </c>
      <c r="BJ342" s="17" t="s">
        <v>146</v>
      </c>
      <c r="BK342" s="247">
        <f>I342*H342</f>
        <v>0</v>
      </c>
    </row>
    <row r="343" s="2" customFormat="1" ht="16.32" customHeight="1">
      <c r="A343" s="38"/>
      <c r="B343" s="39"/>
      <c r="C343" s="295" t="s">
        <v>1</v>
      </c>
      <c r="D343" s="295" t="s">
        <v>141</v>
      </c>
      <c r="E343" s="296" t="s">
        <v>1</v>
      </c>
      <c r="F343" s="297" t="s">
        <v>1</v>
      </c>
      <c r="G343" s="298" t="s">
        <v>1</v>
      </c>
      <c r="H343" s="299"/>
      <c r="I343" s="300"/>
      <c r="J343" s="301">
        <f>BK343</f>
        <v>0</v>
      </c>
      <c r="K343" s="241"/>
      <c r="L343" s="44"/>
      <c r="M343" s="302" t="s">
        <v>1</v>
      </c>
      <c r="N343" s="303" t="s">
        <v>46</v>
      </c>
      <c r="O343" s="304"/>
      <c r="P343" s="304"/>
      <c r="Q343" s="304"/>
      <c r="R343" s="304"/>
      <c r="S343" s="304"/>
      <c r="T343" s="30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547</v>
      </c>
      <c r="AU343" s="17" t="s">
        <v>88</v>
      </c>
      <c r="AY343" s="17" t="s">
        <v>547</v>
      </c>
      <c r="BE343" s="247">
        <f>IF(N343="základní",J343,0)</f>
        <v>0</v>
      </c>
      <c r="BF343" s="247">
        <f>IF(N343="snížená",J343,0)</f>
        <v>0</v>
      </c>
      <c r="BG343" s="247">
        <f>IF(N343="zákl. přenesená",J343,0)</f>
        <v>0</v>
      </c>
      <c r="BH343" s="247">
        <f>IF(N343="sníž. přenesená",J343,0)</f>
        <v>0</v>
      </c>
      <c r="BI343" s="247">
        <f>IF(N343="nulová",J343,0)</f>
        <v>0</v>
      </c>
      <c r="BJ343" s="17" t="s">
        <v>146</v>
      </c>
      <c r="BK343" s="247">
        <f>I343*H343</f>
        <v>0</v>
      </c>
    </row>
    <row r="344" s="2" customFormat="1" ht="6.96" customHeight="1">
      <c r="A344" s="38"/>
      <c r="B344" s="66"/>
      <c r="C344" s="67"/>
      <c r="D344" s="67"/>
      <c r="E344" s="67"/>
      <c r="F344" s="67"/>
      <c r="G344" s="67"/>
      <c r="H344" s="67"/>
      <c r="I344" s="179"/>
      <c r="J344" s="67"/>
      <c r="K344" s="67"/>
      <c r="L344" s="44"/>
      <c r="M344" s="38"/>
      <c r="O344" s="38"/>
      <c r="P344" s="38"/>
      <c r="Q344" s="38"/>
      <c r="R344" s="38"/>
      <c r="S344" s="38"/>
      <c r="T344" s="38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</row>
  </sheetData>
  <sheetProtection sheet="1" autoFilter="0" formatColumns="0" formatRows="0" objects="1" scenarios="1" spinCount="100000" saltValue="yloXQjUWfCLmWZbJPAggieFNfJp76tkKURzOIfiFId9SCTlZrWJjuPQ997nbQqkXsP3LuB5oawpJKCpWUcMCFA==" hashValue="m6mYIS8C+Zn0N9FFc6PFOkrdHsyhhMDIZQ6GJgFb1duPd9DzKkNX0wJhyAIF3lnj+Cfb8EBt8PJYN4yGFf+tUw==" algorithmName="SHA-512" password="CC35"/>
  <autoFilter ref="C140:K343"/>
  <mergeCells count="9">
    <mergeCell ref="E7:H7"/>
    <mergeCell ref="E9:H9"/>
    <mergeCell ref="E18:H18"/>
    <mergeCell ref="E27:H27"/>
    <mergeCell ref="E85:H85"/>
    <mergeCell ref="E87:H87"/>
    <mergeCell ref="E131:H131"/>
    <mergeCell ref="E133:H133"/>
    <mergeCell ref="L2:V2"/>
  </mergeCells>
  <dataValidations count="2">
    <dataValidation type="list" allowBlank="1" showInputMessage="1" showErrorMessage="1" error="Povoleny jsou hodnoty K, M." sqref="D342:D344">
      <formula1>"K, M"</formula1>
    </dataValidation>
    <dataValidation type="list" allowBlank="1" showInputMessage="1" showErrorMessage="1" error="Povoleny jsou hodnoty základní, snížená, zákl. přenesená, sníž. přenesená, nulová." sqref="N342:N344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obecný profil</dc:creator>
  <cp:lastModifiedBy>obecný profil</cp:lastModifiedBy>
  <dcterms:created xsi:type="dcterms:W3CDTF">2020-11-25T13:25:52Z</dcterms:created>
  <dcterms:modified xsi:type="dcterms:W3CDTF">2020-11-25T13:25:56Z</dcterms:modified>
</cp:coreProperties>
</file>